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120" windowWidth="20730" windowHeight="11160" tabRatio="760"/>
  </bookViews>
  <sheets>
    <sheet name="ALTA GENERAL" sheetId="20" r:id="rId1"/>
    <sheet name="LayOut1" sheetId="24" state="hidden" r:id="rId2"/>
    <sheet name="CENTRO_RAZONA SOCIAL" sheetId="25" state="hidden" r:id="rId3"/>
  </sheets>
  <externalReferences>
    <externalReference r:id="rId4"/>
  </externalReferences>
  <definedNames>
    <definedName name="_xlnm._FilterDatabase" localSheetId="0" hidden="1">'ALTA GENERAL'!$A$99:$BZ$500</definedName>
    <definedName name="_xlnm._FilterDatabase" localSheetId="2" hidden="1">'CENTRO_RAZONA SOCIAL'!$A$1:$C$1012</definedName>
    <definedName name="_xlnm.Print_Area" localSheetId="0">'ALTA GENERAL'!$A$1:$Y$57</definedName>
    <definedName name="baja">'[1]ALTA Y BAJA P. ADMVO.'!$P$200:$P$202</definedName>
    <definedName name="contrato">'[1]ALTA Y BAJA P. ADMVO.'!$M$200:$M$203</definedName>
    <definedName name="movimientos">'[1]ALTA Y BAJA P. ADMVO.'!$J$200:$J$205</definedName>
    <definedName name="Sueldos">'ALTA GENERAL'!$CD$100:$CE$137</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16" i="20"/>
  <c r="F31"/>
  <c r="I31" l="1"/>
  <c r="N31" s="1"/>
  <c r="BQ4" i="24"/>
  <c r="I16" i="20"/>
  <c r="J16" s="1"/>
  <c r="EE4" i="24"/>
  <c r="EB4"/>
  <c r="EA4"/>
  <c r="DZ4"/>
  <c r="ED4"/>
  <c r="EC4"/>
  <c r="BY4"/>
  <c r="AZ4"/>
  <c r="Z4"/>
  <c r="Y4"/>
  <c r="X4"/>
  <c r="W4"/>
  <c r="R4"/>
  <c r="S4"/>
  <c r="AE4"/>
  <c r="BR4"/>
  <c r="BO4"/>
  <c r="X20" i="20"/>
  <c r="N20"/>
  <c r="C4" i="24"/>
  <c r="DJ4" s="1"/>
  <c r="I4"/>
  <c r="DM4" s="1"/>
  <c r="K503" i="20"/>
  <c r="K418"/>
  <c r="K417"/>
  <c r="K416"/>
  <c r="K415"/>
  <c r="K414"/>
  <c r="K413"/>
  <c r="K412"/>
  <c r="K411"/>
  <c r="K410"/>
  <c r="K409"/>
  <c r="K408"/>
  <c r="K407"/>
  <c r="K406"/>
  <c r="K405"/>
  <c r="K404"/>
  <c r="K403"/>
  <c r="K402"/>
  <c r="K401"/>
  <c r="K400"/>
  <c r="K399"/>
  <c r="K398"/>
  <c r="K397"/>
  <c r="K396"/>
  <c r="K395"/>
  <c r="K394"/>
  <c r="K393"/>
  <c r="K392"/>
  <c r="K391"/>
  <c r="K390"/>
  <c r="K389"/>
  <c r="K388"/>
  <c r="K387"/>
  <c r="K386"/>
  <c r="K385"/>
  <c r="K384"/>
  <c r="K383"/>
  <c r="K382"/>
  <c r="K381"/>
  <c r="K380"/>
  <c r="K379"/>
  <c r="K378"/>
  <c r="K377"/>
  <c r="K376"/>
  <c r="K375"/>
  <c r="K374"/>
  <c r="K373"/>
  <c r="K372"/>
  <c r="K371"/>
  <c r="K370"/>
  <c r="K369"/>
  <c r="K368"/>
  <c r="K367"/>
  <c r="K366"/>
  <c r="K365"/>
  <c r="K364"/>
  <c r="K363"/>
  <c r="K362"/>
  <c r="K361"/>
  <c r="K360"/>
  <c r="K359"/>
  <c r="K358"/>
  <c r="K357"/>
  <c r="K356"/>
  <c r="K355"/>
  <c r="K354"/>
  <c r="K353"/>
  <c r="K352"/>
  <c r="K351"/>
  <c r="K350"/>
  <c r="K349"/>
  <c r="K348"/>
  <c r="K347"/>
  <c r="K346"/>
  <c r="K345"/>
  <c r="K344"/>
  <c r="K343"/>
  <c r="K342"/>
  <c r="K341"/>
  <c r="K340"/>
  <c r="K339"/>
  <c r="K338"/>
  <c r="K337"/>
  <c r="K336"/>
  <c r="K335"/>
  <c r="K334"/>
  <c r="K333"/>
  <c r="K332"/>
  <c r="K331"/>
  <c r="K330"/>
  <c r="K329"/>
  <c r="K328"/>
  <c r="K327"/>
  <c r="K326"/>
  <c r="K325"/>
  <c r="K324"/>
  <c r="K323"/>
  <c r="K322"/>
  <c r="K321"/>
  <c r="K320"/>
  <c r="K319"/>
  <c r="K318"/>
  <c r="K317"/>
  <c r="K316"/>
  <c r="K315"/>
  <c r="K314"/>
  <c r="K313"/>
  <c r="K312"/>
  <c r="K311"/>
  <c r="K310"/>
  <c r="K309"/>
  <c r="K308"/>
  <c r="K307"/>
  <c r="K306"/>
  <c r="K305"/>
  <c r="K304"/>
  <c r="K303"/>
  <c r="K302"/>
  <c r="K301"/>
  <c r="K300"/>
  <c r="K299"/>
  <c r="K298"/>
  <c r="K297"/>
  <c r="K296"/>
  <c r="K295"/>
  <c r="K294"/>
  <c r="K293"/>
  <c r="K292"/>
  <c r="K291"/>
  <c r="K290"/>
  <c r="K289"/>
  <c r="K288"/>
  <c r="K287"/>
  <c r="K286"/>
  <c r="K285"/>
  <c r="K284"/>
  <c r="K283"/>
  <c r="K282"/>
  <c r="K281"/>
  <c r="K280"/>
  <c r="K279"/>
  <c r="K278"/>
  <c r="K277"/>
  <c r="K276"/>
  <c r="K275"/>
  <c r="K274"/>
  <c r="K273"/>
  <c r="K272"/>
  <c r="K271"/>
  <c r="K270"/>
  <c r="K269"/>
  <c r="K268"/>
  <c r="K267"/>
  <c r="K266"/>
  <c r="K265"/>
  <c r="K264"/>
  <c r="K263"/>
  <c r="K262"/>
  <c r="K261"/>
  <c r="K260"/>
  <c r="K259"/>
  <c r="K258"/>
  <c r="K257"/>
  <c r="K256"/>
  <c r="K255"/>
  <c r="K254"/>
  <c r="K253"/>
  <c r="K252"/>
  <c r="K251"/>
  <c r="K250"/>
  <c r="K249"/>
  <c r="K248"/>
  <c r="K247"/>
  <c r="K246"/>
  <c r="K245"/>
  <c r="K244"/>
  <c r="K243"/>
  <c r="K242"/>
  <c r="K241"/>
  <c r="K240"/>
  <c r="K239"/>
  <c r="K238"/>
  <c r="K237"/>
  <c r="K236"/>
  <c r="K235"/>
  <c r="K234"/>
  <c r="K233"/>
  <c r="K232"/>
  <c r="K231"/>
  <c r="K230"/>
  <c r="K229"/>
  <c r="K228"/>
  <c r="K227"/>
  <c r="K226"/>
  <c r="K225"/>
  <c r="K224"/>
  <c r="K223"/>
  <c r="K222"/>
  <c r="K221"/>
  <c r="K220"/>
  <c r="K219"/>
  <c r="K218"/>
  <c r="K217"/>
  <c r="K216"/>
  <c r="K215"/>
  <c r="K214"/>
  <c r="K213"/>
  <c r="K212"/>
  <c r="K211"/>
  <c r="K210"/>
  <c r="K209"/>
  <c r="K208"/>
  <c r="K207"/>
  <c r="K206"/>
  <c r="K205"/>
  <c r="K204"/>
  <c r="K203"/>
  <c r="K202"/>
  <c r="K201"/>
  <c r="K200"/>
  <c r="K199"/>
  <c r="K198"/>
  <c r="K197"/>
  <c r="K196"/>
  <c r="K195"/>
  <c r="K194"/>
  <c r="K193"/>
  <c r="K192"/>
  <c r="K191"/>
  <c r="K190"/>
  <c r="K189"/>
  <c r="K188"/>
  <c r="K187"/>
  <c r="K186"/>
  <c r="K185"/>
  <c r="K184"/>
  <c r="K183"/>
  <c r="K182"/>
  <c r="K181"/>
  <c r="K180"/>
  <c r="K179"/>
  <c r="K178"/>
  <c r="K177"/>
  <c r="K176"/>
  <c r="K175"/>
  <c r="K174"/>
  <c r="K173"/>
  <c r="K172"/>
  <c r="K171"/>
  <c r="K170"/>
  <c r="K169"/>
  <c r="K168"/>
  <c r="K167"/>
  <c r="K166"/>
  <c r="K165"/>
  <c r="K164"/>
  <c r="K163"/>
  <c r="K162"/>
  <c r="K161"/>
  <c r="K160"/>
  <c r="K159"/>
  <c r="K158"/>
  <c r="K157"/>
  <c r="K156"/>
  <c r="K155"/>
  <c r="K154"/>
  <c r="K153"/>
  <c r="K152"/>
  <c r="K151"/>
  <c r="K150"/>
  <c r="K149"/>
  <c r="K148"/>
  <c r="K147"/>
  <c r="K146"/>
  <c r="K145"/>
  <c r="K144"/>
  <c r="K143"/>
  <c r="K142"/>
  <c r="K141"/>
  <c r="K140"/>
  <c r="K139"/>
  <c r="K138"/>
  <c r="K137"/>
  <c r="K136"/>
  <c r="K135"/>
  <c r="K134"/>
  <c r="K133"/>
  <c r="K132"/>
  <c r="CW4" i="24"/>
  <c r="CS4"/>
  <c r="CR4"/>
  <c r="CQ4"/>
  <c r="CP4"/>
  <c r="CO4"/>
  <c r="CN4"/>
  <c r="CH4"/>
  <c r="CM4" s="1"/>
  <c r="CF4"/>
  <c r="CC4"/>
  <c r="CB4"/>
  <c r="CA4"/>
  <c r="BZ4"/>
  <c r="BX4"/>
  <c r="BW4"/>
  <c r="BM4"/>
  <c r="BL4"/>
  <c r="BB4"/>
  <c r="AY4"/>
  <c r="AH4"/>
  <c r="V4"/>
  <c r="T4"/>
  <c r="Q4"/>
  <c r="P4"/>
  <c r="O4"/>
  <c r="J4"/>
  <c r="G4"/>
  <c r="F4"/>
  <c r="E4"/>
  <c r="AB22" i="20"/>
  <c r="AD22"/>
  <c r="AH22"/>
  <c r="AB16"/>
  <c r="AD16"/>
  <c r="AF16"/>
  <c r="AH16"/>
  <c r="AJ16"/>
  <c r="AB18"/>
  <c r="CE4" i="24" s="1"/>
  <c r="AB17" i="20"/>
  <c r="AD17" s="1"/>
  <c r="CD4" i="24" s="1"/>
  <c r="AB19" i="20"/>
  <c r="M4" i="24" s="1"/>
  <c r="W2" i="20"/>
  <c r="AK22" l="1"/>
  <c r="Q27"/>
  <c r="DK4" i="24"/>
  <c r="AK16" i="20"/>
  <c r="H4" i="24" s="1"/>
  <c r="DL4" s="1"/>
  <c r="R31" i="20"/>
  <c r="CL4" i="24"/>
  <c r="J31" i="20"/>
  <c r="Q31" s="1"/>
  <c r="M31"/>
  <c r="S31" l="1"/>
</calcChain>
</file>

<file path=xl/comments1.xml><?xml version="1.0" encoding="utf-8"?>
<comments xmlns="http://schemas.openxmlformats.org/spreadsheetml/2006/main">
  <authors>
    <author>JValerio</author>
    <author>jose valerio</author>
    <author>Jose Luis valerio</author>
  </authors>
  <commentList>
    <comment ref="C1" authorId="0">
      <text>
        <r>
          <rPr>
            <b/>
            <sz val="8"/>
            <color indexed="81"/>
            <rFont val="Tahoma"/>
            <family val="2"/>
          </rPr>
          <t>JValerio:</t>
        </r>
        <r>
          <rPr>
            <sz val="8"/>
            <color indexed="81"/>
            <rFont val="Tahoma"/>
            <family val="2"/>
          </rPr>
          <t xml:space="preserve">
QUITAR QUIONES Y VERIFICAR LONGITUD</t>
        </r>
      </text>
    </comment>
    <comment ref="E1" authorId="0">
      <text>
        <r>
          <rPr>
            <b/>
            <sz val="8"/>
            <color indexed="81"/>
            <rFont val="Tahoma"/>
            <family val="2"/>
          </rPr>
          <t>JValerio:</t>
        </r>
        <r>
          <rPr>
            <sz val="8"/>
            <color indexed="81"/>
            <rFont val="Tahoma"/>
            <family val="2"/>
          </rPr>
          <t xml:space="preserve">
QUINTAR BLANCOS
</t>
        </r>
      </text>
    </comment>
    <comment ref="F1" authorId="0">
      <text>
        <r>
          <rPr>
            <b/>
            <sz val="8"/>
            <color indexed="81"/>
            <rFont val="Tahoma"/>
            <family val="2"/>
          </rPr>
          <t>JValerio:</t>
        </r>
        <r>
          <rPr>
            <sz val="8"/>
            <color indexed="81"/>
            <rFont val="Tahoma"/>
            <family val="2"/>
          </rPr>
          <t xml:space="preserve">
QUITAR BLANCOS</t>
        </r>
      </text>
    </comment>
    <comment ref="G1" authorId="0">
      <text>
        <r>
          <rPr>
            <b/>
            <sz val="8"/>
            <color indexed="81"/>
            <rFont val="Tahoma"/>
            <family val="2"/>
          </rPr>
          <t>JValerio:</t>
        </r>
        <r>
          <rPr>
            <sz val="8"/>
            <color indexed="81"/>
            <rFont val="Tahoma"/>
            <family val="2"/>
          </rPr>
          <t xml:space="preserve">
QUITAR BLANCOS</t>
        </r>
      </text>
    </comment>
    <comment ref="H1" authorId="0">
      <text>
        <r>
          <rPr>
            <b/>
            <sz val="8"/>
            <color indexed="81"/>
            <rFont val="Tahoma"/>
            <family val="2"/>
          </rPr>
          <t>JValerio:</t>
        </r>
        <r>
          <rPr>
            <sz val="8"/>
            <color indexed="81"/>
            <rFont val="Tahoma"/>
            <family val="2"/>
          </rPr>
          <t xml:space="preserve">
VERIFICAR DUPLICADOS
Y VERIFICAR LONGITUD</t>
        </r>
      </text>
    </comment>
    <comment ref="J1" authorId="0">
      <text>
        <r>
          <rPr>
            <b/>
            <sz val="8"/>
            <color indexed="81"/>
            <rFont val="Tahoma"/>
            <family val="2"/>
          </rPr>
          <t>JValerio:</t>
        </r>
        <r>
          <rPr>
            <sz val="8"/>
            <color indexed="81"/>
            <rFont val="Tahoma"/>
            <family val="2"/>
          </rPr>
          <t xml:space="preserve">
VERIFICAR LONGITUD</t>
        </r>
      </text>
    </comment>
    <comment ref="P1" authorId="0">
      <text>
        <r>
          <rPr>
            <b/>
            <sz val="8"/>
            <color indexed="81"/>
            <rFont val="Tahoma"/>
            <family val="2"/>
          </rPr>
          <t>JValerio:</t>
        </r>
        <r>
          <rPr>
            <sz val="8"/>
            <color indexed="81"/>
            <rFont val="Tahoma"/>
            <family val="2"/>
          </rPr>
          <t xml:space="preserve">
VERIFICAR LONGITUD</t>
        </r>
      </text>
    </comment>
    <comment ref="Q1" authorId="0">
      <text>
        <r>
          <rPr>
            <b/>
            <sz val="8"/>
            <color indexed="81"/>
            <rFont val="Tahoma"/>
            <family val="2"/>
          </rPr>
          <t>JValerio:</t>
        </r>
        <r>
          <rPr>
            <sz val="8"/>
            <color indexed="81"/>
            <rFont val="Tahoma"/>
            <family val="2"/>
          </rPr>
          <t xml:space="preserve">
quintar comas puntos caracteres especiales</t>
        </r>
      </text>
    </comment>
    <comment ref="T1" authorId="0">
      <text>
        <r>
          <rPr>
            <b/>
            <sz val="8"/>
            <color indexed="81"/>
            <rFont val="Tahoma"/>
            <family val="2"/>
          </rPr>
          <t>JValerio:</t>
        </r>
        <r>
          <rPr>
            <sz val="8"/>
            <color indexed="81"/>
            <rFont val="Tahoma"/>
            <family val="2"/>
          </rPr>
          <t xml:space="preserve">
BORRAR FECHA
</t>
        </r>
      </text>
    </comment>
    <comment ref="Y1" authorId="0">
      <text>
        <r>
          <rPr>
            <b/>
            <sz val="8"/>
            <color indexed="81"/>
            <rFont val="Tahoma"/>
            <family val="2"/>
          </rPr>
          <t>JValerio:</t>
        </r>
        <r>
          <rPr>
            <sz val="8"/>
            <color indexed="81"/>
            <rFont val="Tahoma"/>
            <family val="2"/>
          </rPr>
          <t xml:space="preserve">
CORREGIR NOMBRES DE ESTADO
</t>
        </r>
      </text>
    </comment>
    <comment ref="AH1" authorId="0">
      <text>
        <r>
          <rPr>
            <b/>
            <sz val="8"/>
            <color indexed="81"/>
            <rFont val="Tahoma"/>
            <family val="2"/>
          </rPr>
          <t>JValerio:</t>
        </r>
        <r>
          <rPr>
            <sz val="8"/>
            <color indexed="81"/>
            <rFont val="Tahoma"/>
            <family val="2"/>
          </rPr>
          <t xml:space="preserve">
BORRAR FECHA
</t>
        </r>
      </text>
    </comment>
    <comment ref="AI1" authorId="0">
      <text>
        <r>
          <rPr>
            <b/>
            <sz val="8"/>
            <color indexed="81"/>
            <rFont val="Tahoma"/>
            <family val="2"/>
          </rPr>
          <t>JValerio:</t>
        </r>
        <r>
          <rPr>
            <sz val="8"/>
            <color indexed="81"/>
            <rFont val="Tahoma"/>
            <family val="2"/>
          </rPr>
          <t xml:space="preserve">
BORRAR FECHA
</t>
        </r>
      </text>
    </comment>
    <comment ref="AM1" authorId="1">
      <text>
        <r>
          <rPr>
            <b/>
            <sz val="9"/>
            <color indexed="81"/>
            <rFont val="Tahoma"/>
            <family val="2"/>
          </rPr>
          <t>jose valerio:</t>
        </r>
        <r>
          <rPr>
            <sz val="9"/>
            <color indexed="81"/>
            <rFont val="Tahoma"/>
            <family val="2"/>
          </rPr>
          <t xml:space="preserve">
BORRAR NUMERO DE CREDITO FONACOT
</t>
        </r>
      </text>
    </comment>
    <comment ref="BO1" authorId="0">
      <text>
        <r>
          <rPr>
            <b/>
            <sz val="8"/>
            <color indexed="81"/>
            <rFont val="Tahoma"/>
            <family val="2"/>
          </rPr>
          <t>JValerio:</t>
        </r>
        <r>
          <rPr>
            <sz val="8"/>
            <color indexed="81"/>
            <rFont val="Tahoma"/>
            <family val="2"/>
          </rPr>
          <t xml:space="preserve">
VERIFICAR LONGITUD
</t>
        </r>
      </text>
    </comment>
    <comment ref="BQ1" authorId="1">
      <text>
        <r>
          <rPr>
            <b/>
            <sz val="9"/>
            <color indexed="81"/>
            <rFont val="Tahoma"/>
            <family val="2"/>
          </rPr>
          <t>jose valerio:</t>
        </r>
        <r>
          <rPr>
            <sz val="9"/>
            <color indexed="81"/>
            <rFont val="Tahoma"/>
            <family val="2"/>
          </rPr>
          <t xml:space="preserve">
VERIFICAR LONGITUD
</t>
        </r>
      </text>
    </comment>
    <comment ref="CA1" authorId="2">
      <text>
        <r>
          <rPr>
            <b/>
            <sz val="8"/>
            <color indexed="81"/>
            <rFont val="Tahoma"/>
            <family val="2"/>
          </rPr>
          <t>Jose Luis valerio:</t>
        </r>
        <r>
          <rPr>
            <sz val="8"/>
            <color indexed="81"/>
            <rFont val="Tahoma"/>
            <family val="2"/>
          </rPr>
          <t xml:space="preserve">
DEPENDIENDO DE EL TAMAÑO DEL CENTRO DE TRABAJO
</t>
        </r>
      </text>
    </comment>
    <comment ref="DY2" authorId="0">
      <text>
        <r>
          <rPr>
            <b/>
            <sz val="8"/>
            <color indexed="81"/>
            <rFont val="Tahoma"/>
            <family val="2"/>
          </rPr>
          <t>JValerio:</t>
        </r>
        <r>
          <rPr>
            <sz val="8"/>
            <color indexed="81"/>
            <rFont val="Tahoma"/>
            <family val="2"/>
          </rPr>
          <t xml:space="preserve">
=SI(BU4&lt;DQ4,"NO","SI")</t>
        </r>
      </text>
    </comment>
  </commentList>
</comments>
</file>

<file path=xl/sharedStrings.xml><?xml version="1.0" encoding="utf-8"?>
<sst xmlns="http://schemas.openxmlformats.org/spreadsheetml/2006/main" count="1718" uniqueCount="1055">
  <si>
    <t>Paterno:</t>
  </si>
  <si>
    <t>Materno:</t>
  </si>
  <si>
    <t xml:space="preserve">Nombre ( s ) </t>
  </si>
  <si>
    <t>Fecha Nacimiento:</t>
  </si>
  <si>
    <t>Afiliacion:</t>
  </si>
  <si>
    <t>Fecha Ingreso:</t>
  </si>
  <si>
    <t>CURP:</t>
  </si>
  <si>
    <t>Puesto:</t>
  </si>
  <si>
    <t>Salario Diario</t>
  </si>
  <si>
    <t>Lugar de nacimiento:</t>
  </si>
  <si>
    <r>
      <t xml:space="preserve">Sexo: </t>
    </r>
    <r>
      <rPr>
        <b/>
        <sz val="9"/>
        <rFont val="Arial"/>
        <family val="2"/>
      </rPr>
      <t>( F ) Ò ( M )</t>
    </r>
  </si>
  <si>
    <t>Estado:</t>
  </si>
  <si>
    <t>Codigo Postal:</t>
  </si>
  <si>
    <t>Telefono:</t>
  </si>
  <si>
    <t>Padre:</t>
  </si>
  <si>
    <t>Madre:</t>
  </si>
  <si>
    <t>Unidad Medica:</t>
  </si>
  <si>
    <t>Depto y Plaza:</t>
  </si>
  <si>
    <t>Edo Civil:</t>
  </si>
  <si>
    <t>DV</t>
  </si>
  <si>
    <t>CONS</t>
  </si>
  <si>
    <t>AN</t>
  </si>
  <si>
    <t>Masculino</t>
  </si>
  <si>
    <t>Femenino</t>
  </si>
  <si>
    <t>MOVIMIENTO DE ALTA PARA EL PERSONAL DE CAMPO</t>
  </si>
  <si>
    <t>Celular:</t>
  </si>
  <si>
    <t>Solicitante</t>
  </si>
  <si>
    <t>Nombre y firma del</t>
  </si>
  <si>
    <t>Observaciones:</t>
  </si>
  <si>
    <t>FAVOR DE LLENAR, SOLO EN CASO DE QUE CUENTE CON CREDITO INFONAVIT</t>
  </si>
  <si>
    <t>RFC:</t>
  </si>
  <si>
    <t>FECHA:</t>
  </si>
  <si>
    <t>No. de Crédito :</t>
  </si>
  <si>
    <r>
      <t xml:space="preserve">Instrucciones: Los datos que le solicitamos  en esta hoja son un requisito indispensable para la contratación, ya que son de vital importancia  para la elaboración  del aviso de inscripción al IMSS, por lo cual le pedimos  lo llene  con letra legible y basandose en  documentos confiables como son: </t>
    </r>
    <r>
      <rPr>
        <b/>
        <sz val="9"/>
        <color indexed="10"/>
        <rFont val="Arial"/>
        <family val="2"/>
      </rPr>
      <t>Credencial de elector, Edo. de cuenta del Afore, Hoja de inscripción al IMSS, o Sol. de empleo etc.</t>
    </r>
  </si>
  <si>
    <t>REINGRESO</t>
  </si>
  <si>
    <t>IMSS</t>
  </si>
  <si>
    <t>-</t>
  </si>
  <si>
    <t>DEPTO</t>
  </si>
  <si>
    <t>00000</t>
  </si>
  <si>
    <t>PUESTO</t>
  </si>
  <si>
    <t>NOMBRE PUESTO</t>
  </si>
  <si>
    <t>FEMENINO</t>
  </si>
  <si>
    <t>MASCULINO</t>
  </si>
  <si>
    <t>Trab_ID</t>
  </si>
  <si>
    <t>Tarjeta_ID</t>
  </si>
  <si>
    <t>CURP</t>
  </si>
  <si>
    <t>Banco_ID</t>
  </si>
  <si>
    <t>Paterno</t>
  </si>
  <si>
    <t>Materno</t>
  </si>
  <si>
    <t>Nombre</t>
  </si>
  <si>
    <t>RFC</t>
  </si>
  <si>
    <t>FechaIngreso</t>
  </si>
  <si>
    <t>Depto_ID</t>
  </si>
  <si>
    <t>Puesto_ID</t>
  </si>
  <si>
    <t>Ocupacion</t>
  </si>
  <si>
    <t>Actualizado</t>
  </si>
  <si>
    <t>Observacion</t>
  </si>
  <si>
    <t>FechaNacimiento</t>
  </si>
  <si>
    <t>NacimientoLugar</t>
  </si>
  <si>
    <t>Sexo_IDa</t>
  </si>
  <si>
    <t>EstadoCivil_IDa</t>
  </si>
  <si>
    <t>FechaCasado</t>
  </si>
  <si>
    <t>CasadoLugar</t>
  </si>
  <si>
    <t>Calle</t>
  </si>
  <si>
    <t>Colonia</t>
  </si>
  <si>
    <t>CP</t>
  </si>
  <si>
    <t>Estado</t>
  </si>
  <si>
    <t>Ciudad</t>
  </si>
  <si>
    <t>Cartilla</t>
  </si>
  <si>
    <t>Pasaporte</t>
  </si>
  <si>
    <t>Permiso</t>
  </si>
  <si>
    <t>Nacion_ID</t>
  </si>
  <si>
    <t>Estudio_IDa</t>
  </si>
  <si>
    <t>Valuacion_ID</t>
  </si>
  <si>
    <t>InfonavitTipo_IDa</t>
  </si>
  <si>
    <t>FechaInfonavitInicio</t>
  </si>
  <si>
    <t>FechaInfonavitFinal</t>
  </si>
  <si>
    <t>Infonavit</t>
  </si>
  <si>
    <t>InfonavitMantenimiento</t>
  </si>
  <si>
    <t>InfonavitAbono</t>
  </si>
  <si>
    <t>Fonacot</t>
  </si>
  <si>
    <t>Vacaciones</t>
  </si>
  <si>
    <t>InterfazFaltas</t>
  </si>
  <si>
    <t>CotizaIMSS</t>
  </si>
  <si>
    <t>CotizaRetiro</t>
  </si>
  <si>
    <t>CotizaInfonavit</t>
  </si>
  <si>
    <t>HorasJornada</t>
  </si>
  <si>
    <t>MesIMSS</t>
  </si>
  <si>
    <t>MesNomina</t>
  </si>
  <si>
    <t>TipoISPT_IDa</t>
  </si>
  <si>
    <t>ISPTNoAnual</t>
  </si>
  <si>
    <t>TipoPago_IDa</t>
  </si>
  <si>
    <t>UltimoDiaPagado</t>
  </si>
  <si>
    <t>CuentaDeposito</t>
  </si>
  <si>
    <t>Sucursal</t>
  </si>
  <si>
    <t>UnidadMedica</t>
  </si>
  <si>
    <t>UbicacionPago_ID</t>
  </si>
  <si>
    <t>Sindicato_ID</t>
  </si>
  <si>
    <t>Reporta_ID</t>
  </si>
  <si>
    <t>PagaHorasExtras</t>
  </si>
  <si>
    <t>Lector_ID</t>
  </si>
  <si>
    <t>AntiguedadAnterior</t>
  </si>
  <si>
    <t>Articulo33</t>
  </si>
  <si>
    <t>BancoDeposito</t>
  </si>
  <si>
    <t>BancoPlaza</t>
  </si>
  <si>
    <t>Padre</t>
  </si>
  <si>
    <t>Madre</t>
  </si>
  <si>
    <t>Pension_ID</t>
  </si>
  <si>
    <t>Telefono</t>
  </si>
  <si>
    <t>CuentaContable</t>
  </si>
  <si>
    <t>Ptr</t>
  </si>
  <si>
    <t>FechaMov</t>
  </si>
  <si>
    <t>MovIMSS_IDa</t>
  </si>
  <si>
    <t>Mov_ID</t>
  </si>
  <si>
    <t>Motivo_ID</t>
  </si>
  <si>
    <t>Centro_ID</t>
  </si>
  <si>
    <t>Periodo_ID</t>
  </si>
  <si>
    <t>TipoEmpleado_ID</t>
  </si>
  <si>
    <t>Contrato_ID</t>
  </si>
  <si>
    <t>Jornada_IDa</t>
  </si>
  <si>
    <t>Salario</t>
  </si>
  <si>
    <t>VariableIntegra</t>
  </si>
  <si>
    <t>VariableIMSS</t>
  </si>
  <si>
    <t>VariableInfonavit</t>
  </si>
  <si>
    <t>IntegradoIMSS</t>
  </si>
  <si>
    <t>IntegradoInfonavit</t>
  </si>
  <si>
    <t>FechaTermino</t>
  </si>
  <si>
    <t>FechaNomina</t>
  </si>
  <si>
    <t>EnvioEDI</t>
  </si>
  <si>
    <t>FechaSUA</t>
  </si>
  <si>
    <t>FechaReingreso</t>
  </si>
  <si>
    <t>FechaCaptura</t>
  </si>
  <si>
    <t>User_ID</t>
  </si>
  <si>
    <t>IMSSFecha</t>
  </si>
  <si>
    <t>IMSSError</t>
  </si>
  <si>
    <t>IntegradoIMSS_IV</t>
  </si>
  <si>
    <t>IntegradoIMSS_OS</t>
  </si>
  <si>
    <t>Status</t>
  </si>
  <si>
    <t>EDI</t>
  </si>
  <si>
    <t>Complemento</t>
  </si>
  <si>
    <t>RegPat_ID</t>
  </si>
  <si>
    <t>DIFAno</t>
  </si>
  <si>
    <t>DIFPeriodo</t>
  </si>
  <si>
    <t>DIFPago_ID</t>
  </si>
  <si>
    <t>0</t>
  </si>
  <si>
    <t/>
  </si>
  <si>
    <t>SANTA FE</t>
  </si>
  <si>
    <t>D004</t>
  </si>
  <si>
    <t>1</t>
  </si>
  <si>
    <t>jvalerio</t>
  </si>
  <si>
    <t>Longitud</t>
  </si>
  <si>
    <t>Ejemplo</t>
  </si>
  <si>
    <t>EJEMPLO</t>
  </si>
  <si>
    <t>ALTA</t>
  </si>
  <si>
    <t>TABLA EMPLEADO</t>
  </si>
  <si>
    <t>TABLA MOVIMIENTOS</t>
  </si>
  <si>
    <t>AGUASCALIENTES</t>
  </si>
  <si>
    <t>ALFREDO DEL MAZO</t>
  </si>
  <si>
    <t>BLVD MORELOS</t>
  </si>
  <si>
    <t>CAPU</t>
  </si>
  <si>
    <t>CD CUAUHTEMOC</t>
  </si>
  <si>
    <t>CD VICTORIA</t>
  </si>
  <si>
    <t>CELAYA</t>
  </si>
  <si>
    <t>CHIHUAHUA</t>
  </si>
  <si>
    <t>COLIMA</t>
  </si>
  <si>
    <t>COMITAN</t>
  </si>
  <si>
    <t>CORDOBA</t>
  </si>
  <si>
    <t>CUAUTITLAN</t>
  </si>
  <si>
    <t>CUAUTLA</t>
  </si>
  <si>
    <t>CUERNAVACA</t>
  </si>
  <si>
    <t>CULIACAN</t>
  </si>
  <si>
    <t>DURANGO</t>
  </si>
  <si>
    <t>EL PARRAL</t>
  </si>
  <si>
    <t>GOMEZ MORIN</t>
  </si>
  <si>
    <t>GONZALITOS</t>
  </si>
  <si>
    <t>HOMERO</t>
  </si>
  <si>
    <t>HOSPITAL GENERAL</t>
  </si>
  <si>
    <t>IXTAPALUCA</t>
  </si>
  <si>
    <t>LA ESTANCIA</t>
  </si>
  <si>
    <t>LA NORIA</t>
  </si>
  <si>
    <t>LA PAZ</t>
  </si>
  <si>
    <t>LAS TORRES</t>
  </si>
  <si>
    <t>LAZARO CARDENAS</t>
  </si>
  <si>
    <t>LEON</t>
  </si>
  <si>
    <t>LOPEZ MATEOS</t>
  </si>
  <si>
    <t>LOS CABOS</t>
  </si>
  <si>
    <t>LOS MOCHIS</t>
  </si>
  <si>
    <t>MARIANO OTERO</t>
  </si>
  <si>
    <t>MAZATLAN</t>
  </si>
  <si>
    <t>MEXICALI BC</t>
  </si>
  <si>
    <t>MEXICO 68</t>
  </si>
  <si>
    <t>MIGUEL ALEMAN</t>
  </si>
  <si>
    <t>MONCLOVA</t>
  </si>
  <si>
    <t>MORELIA</t>
  </si>
  <si>
    <t>PACHUCA</t>
  </si>
  <si>
    <t>PATRIA</t>
  </si>
  <si>
    <t>PLAZA DE TOROS</t>
  </si>
  <si>
    <t>POZA RICA</t>
  </si>
  <si>
    <t>QUERETARO</t>
  </si>
  <si>
    <t>REYNOSA</t>
  </si>
  <si>
    <t>ROTONDA</t>
  </si>
  <si>
    <t>SAN JERONIMO</t>
  </si>
  <si>
    <t>SANTA MONICA</t>
  </si>
  <si>
    <t>SATELITE</t>
  </si>
  <si>
    <t>TAMPICO</t>
  </si>
  <si>
    <t>TECAMAC</t>
  </si>
  <si>
    <t>TIJUANA MACROPLAZA</t>
  </si>
  <si>
    <t>TOLTECAS</t>
  </si>
  <si>
    <t>TOLUCA</t>
  </si>
  <si>
    <t>UNIVERSIDAD</t>
  </si>
  <si>
    <t>URUAPAN</t>
  </si>
  <si>
    <t>VERACRUZ</t>
  </si>
  <si>
    <t>XALAPA</t>
  </si>
  <si>
    <t>ZACATECAS</t>
  </si>
  <si>
    <t>VERIFICAR SI EXISTEN EN BASE DE DATOS</t>
  </si>
  <si>
    <t>NOMBRE</t>
  </si>
  <si>
    <t>3</t>
  </si>
  <si>
    <t>301</t>
  </si>
  <si>
    <t>001</t>
  </si>
  <si>
    <t>DELICIAS</t>
  </si>
  <si>
    <t>PUERTO PEÑASCO</t>
  </si>
  <si>
    <t>DD/MM/AAAA</t>
  </si>
  <si>
    <t>Pagomatico</t>
  </si>
  <si>
    <t>VERIFICAR</t>
  </si>
  <si>
    <t>SOLO PARA REINGRESOS</t>
  </si>
  <si>
    <t>CURP, NOMBRE, IMSS, RFC</t>
  </si>
  <si>
    <r>
      <t xml:space="preserve">ALTA (001) </t>
    </r>
    <r>
      <rPr>
        <b/>
        <sz val="11"/>
        <color indexed="10"/>
        <rFont val="Calibri"/>
        <family val="2"/>
      </rPr>
      <t>BAJA (100-106)</t>
    </r>
    <r>
      <rPr>
        <b/>
        <sz val="11"/>
        <color indexed="12"/>
        <rFont val="Calibri"/>
        <family val="2"/>
      </rPr>
      <t xml:space="preserve"> </t>
    </r>
    <r>
      <rPr>
        <b/>
        <sz val="11"/>
        <color indexed="17"/>
        <rFont val="Calibri"/>
        <family val="2"/>
      </rPr>
      <t>MOD (200)</t>
    </r>
    <r>
      <rPr>
        <b/>
        <sz val="11"/>
        <color indexed="12"/>
        <rFont val="Calibri"/>
        <family val="2"/>
      </rPr>
      <t xml:space="preserve"> </t>
    </r>
    <r>
      <rPr>
        <b/>
        <sz val="11"/>
        <color indexed="36"/>
        <rFont val="Calibri"/>
        <family val="2"/>
      </rPr>
      <t>REING (300-301)</t>
    </r>
  </si>
  <si>
    <t xml:space="preserve">CURP </t>
  </si>
  <si>
    <t>VALIDAR FECHA</t>
  </si>
  <si>
    <t>PLAN EVENTUAL</t>
  </si>
  <si>
    <t>PLAN FIJO</t>
  </si>
  <si>
    <t>TARJETAS PAGO NOMINA</t>
  </si>
  <si>
    <t>CUEMANCO</t>
  </si>
  <si>
    <t>Clabe</t>
  </si>
  <si>
    <t>Numero</t>
  </si>
  <si>
    <t>61483</t>
  </si>
  <si>
    <t>MAMA880808MJCRRR09</t>
  </si>
  <si>
    <t>MARTIN</t>
  </si>
  <si>
    <t>MARIA</t>
  </si>
  <si>
    <t>ARIANA</t>
  </si>
  <si>
    <t>04-07-88-2085-1</t>
  </si>
  <si>
    <t>MAMA-880808-VE1</t>
  </si>
  <si>
    <t>DEMOSTRADORA O FORANEA</t>
  </si>
  <si>
    <t>GUADALAJARA</t>
  </si>
  <si>
    <t>JAVIER MINA</t>
  </si>
  <si>
    <t>ATEMAJAC DEL VALLE</t>
  </si>
  <si>
    <t>45190</t>
  </si>
  <si>
    <t>JALISCO</t>
  </si>
  <si>
    <t>ZAPOPAN</t>
  </si>
  <si>
    <t xml:space="preserve"> </t>
  </si>
  <si>
    <t>MARTIN GOMEZ LUIS</t>
  </si>
  <si>
    <t>MARIA VILLALOBOS CONSUELO</t>
  </si>
  <si>
    <t>17302524</t>
  </si>
  <si>
    <t>36 B</t>
  </si>
  <si>
    <t>*********************</t>
  </si>
  <si>
    <t>******</t>
  </si>
  <si>
    <t>*********************************</t>
  </si>
  <si>
    <t>Lote_ID</t>
  </si>
  <si>
    <t>AceptadoIMSS</t>
  </si>
  <si>
    <t>000003005</t>
  </si>
  <si>
    <t>"CORREGIR"</t>
  </si>
  <si>
    <t>Tienda ó Club:</t>
  </si>
  <si>
    <t>AVIACION MERIDA</t>
  </si>
  <si>
    <t>CD GUZMAN</t>
  </si>
  <si>
    <t>JURIQUILLA</t>
  </si>
  <si>
    <t>LA RAZA</t>
  </si>
  <si>
    <t>ENSENADA</t>
  </si>
  <si>
    <t>TIJUANA</t>
  </si>
  <si>
    <t>CD JUAREZ</t>
  </si>
  <si>
    <t>SALTILLO</t>
  </si>
  <si>
    <t>SALTILLO SUR</t>
  </si>
  <si>
    <t>TORREON</t>
  </si>
  <si>
    <t>ACOXPA</t>
  </si>
  <si>
    <t>EL EDEN</t>
  </si>
  <si>
    <t>VILLA JARDIN</t>
  </si>
  <si>
    <t>ZUMPANGO</t>
  </si>
  <si>
    <t>IRAPUATO</t>
  </si>
  <si>
    <t>SALAMANCA</t>
  </si>
  <si>
    <t>CERRO DE LA SILLA</t>
  </si>
  <si>
    <t>CUMBRES MONTERREY</t>
  </si>
  <si>
    <t>SAN NICOLAS</t>
  </si>
  <si>
    <t>SANTA CATARINA</t>
  </si>
  <si>
    <t>CARRETERA 57</t>
  </si>
  <si>
    <t>SAN LUIS POTOSI</t>
  </si>
  <si>
    <t>MARINA MAZATLAN</t>
  </si>
  <si>
    <t>CD OBREGON</t>
  </si>
  <si>
    <t>GENERAL PESQUEIRA</t>
  </si>
  <si>
    <t>GUAYMAS</t>
  </si>
  <si>
    <t>HERMOSILLO</t>
  </si>
  <si>
    <t>NOGALES</t>
  </si>
  <si>
    <t>MATAMOROS</t>
  </si>
  <si>
    <t>FRESNILLO</t>
  </si>
  <si>
    <t>EL ROSARIO</t>
  </si>
  <si>
    <t>PLAYA NORTE</t>
  </si>
  <si>
    <t>SI</t>
  </si>
  <si>
    <t>Tiene fonacot</t>
  </si>
  <si>
    <t>NO</t>
  </si>
  <si>
    <t>PLAZA ORIENTE</t>
  </si>
  <si>
    <t>TUXTEPEC</t>
  </si>
  <si>
    <t>POLANCO</t>
  </si>
  <si>
    <t>ECATEPEC CENTRO</t>
  </si>
  <si>
    <t>GONZALEZ GALLO</t>
  </si>
  <si>
    <t>ITESO</t>
  </si>
  <si>
    <t>VALLE REAL</t>
  </si>
  <si>
    <t>TEPIC</t>
  </si>
  <si>
    <t>PUERTO VALLARTA</t>
  </si>
  <si>
    <t>NUEVO VALLARTA</t>
  </si>
  <si>
    <t>PATIO SANTA FE</t>
  </si>
  <si>
    <t>JESUS DEL MONTE</t>
  </si>
  <si>
    <t>Calle:</t>
  </si>
  <si>
    <t>Numero:</t>
  </si>
  <si>
    <t>Cd ó delegacion:</t>
  </si>
  <si>
    <t>CIUDAD DE MEXICO</t>
  </si>
  <si>
    <t>Soltero</t>
  </si>
  <si>
    <t>Casado</t>
  </si>
  <si>
    <t>Divorciado</t>
  </si>
  <si>
    <t>Separado</t>
  </si>
  <si>
    <t>Viudo</t>
  </si>
  <si>
    <t>Union Libre</t>
  </si>
  <si>
    <t>TIENDA</t>
  </si>
  <si>
    <t>CENTRO</t>
  </si>
  <si>
    <t>Centro</t>
  </si>
  <si>
    <t>Descripción</t>
  </si>
  <si>
    <t>CUENTAS</t>
  </si>
  <si>
    <t>TUXTEPEC OAX</t>
  </si>
  <si>
    <t>PUEBLA PUE</t>
  </si>
  <si>
    <t>IRAPUATO GTO</t>
  </si>
  <si>
    <t>CULIACAN SIN</t>
  </si>
  <si>
    <t>TIJUANA B C</t>
  </si>
  <si>
    <t>GUADALAJARA JAL</t>
  </si>
  <si>
    <t>ENSENADA B C</t>
  </si>
  <si>
    <t>TECATE B C</t>
  </si>
  <si>
    <t>HERMOSILLO SON</t>
  </si>
  <si>
    <t>CD OBREGON SON</t>
  </si>
  <si>
    <t>AGUASCALIENTES AGS</t>
  </si>
  <si>
    <t>LEON GTO</t>
  </si>
  <si>
    <t>MEXICO D F</t>
  </si>
  <si>
    <t>QUERETARO QRO</t>
  </si>
  <si>
    <t>MORELIA MICH</t>
  </si>
  <si>
    <t>MONTERREY N L</t>
  </si>
  <si>
    <t>LA PAZ B C</t>
  </si>
  <si>
    <t>CD CONSTITUCION B C</t>
  </si>
  <si>
    <t>MEXICALI B C</t>
  </si>
  <si>
    <t>NOGALES SON</t>
  </si>
  <si>
    <t>AGUA PRIETA SON</t>
  </si>
  <si>
    <t>CD JUAREZ CHIH</t>
  </si>
  <si>
    <t>CHIHUAHUA CHIH</t>
  </si>
  <si>
    <t>CD CAMARGO CHIH</t>
  </si>
  <si>
    <t>HIDALGO DEL PARRAL CHIH</t>
  </si>
  <si>
    <t>CD DELICIAS CHIH</t>
  </si>
  <si>
    <t>NAVOJOA SON</t>
  </si>
  <si>
    <t>LOS MOCHIS SIN</t>
  </si>
  <si>
    <t>NAVOLATO SIN</t>
  </si>
  <si>
    <t>GUASAVE SIN</t>
  </si>
  <si>
    <t>GUAMUCHIL SIN</t>
  </si>
  <si>
    <t>CD ACUÑA COAH</t>
  </si>
  <si>
    <t>PIEDRAS NEGRAS COAH</t>
  </si>
  <si>
    <t>NUEVA ROSITA COAH</t>
  </si>
  <si>
    <t>SABINAS COAH</t>
  </si>
  <si>
    <t>NUEVO LAREDO TAMP</t>
  </si>
  <si>
    <t>MONCLOVA COAH</t>
  </si>
  <si>
    <t>SABINAS HIDALGO N L</t>
  </si>
  <si>
    <t>SALTILLO COAH</t>
  </si>
  <si>
    <t>REYNOSA TAMP</t>
  </si>
  <si>
    <t>MATAMOROS TAMP</t>
  </si>
  <si>
    <t>TAMPICO TAMP</t>
  </si>
  <si>
    <t>DURANGO DGO</t>
  </si>
  <si>
    <t>MAZATLAN SIN</t>
  </si>
  <si>
    <t>FRESNILLO ZAC</t>
  </si>
  <si>
    <t>MATEHUALA S L P</t>
  </si>
  <si>
    <t>ZACATECAS ZAC</t>
  </si>
  <si>
    <t>S L P S L P</t>
  </si>
  <si>
    <t>PUERTO VALLARTA JAL</t>
  </si>
  <si>
    <t>CELAYA GTO</t>
  </si>
  <si>
    <t>MANZANILLO COL</t>
  </si>
  <si>
    <t>COLIMA COL</t>
  </si>
  <si>
    <t>URUAPAN MICH</t>
  </si>
  <si>
    <t>APATZINGAN MICH</t>
  </si>
  <si>
    <t>ZAMORA MICH</t>
  </si>
  <si>
    <t>TOLUCA MEX</t>
  </si>
  <si>
    <t>CUERNAVACA MOR</t>
  </si>
  <si>
    <t>CUAUTLA MOR</t>
  </si>
  <si>
    <t>IGUALA GRO</t>
  </si>
  <si>
    <t>LAZARO CARDENAS MICH</t>
  </si>
  <si>
    <t>ZIHUATANEJO GRO</t>
  </si>
  <si>
    <t>ACAPULCO GRO</t>
  </si>
  <si>
    <t>CHILPANCINGO GRO</t>
  </si>
  <si>
    <t>OAXACA OAX</t>
  </si>
  <si>
    <t>SALINAS CRUZ OAX</t>
  </si>
  <si>
    <t>SAN JUAN DEL RIO QRO</t>
  </si>
  <si>
    <t>TUXTLA GTZ CHIA</t>
  </si>
  <si>
    <t>COMITAN CHIA</t>
  </si>
  <si>
    <t>S CRISTOBAL DE LAS C CHIA</t>
  </si>
  <si>
    <t>VILLAHERMOSA TAB</t>
  </si>
  <si>
    <t>CHETUMAL Q R</t>
  </si>
  <si>
    <t>COZUMEL Q R</t>
  </si>
  <si>
    <t>CANCUN Q R</t>
  </si>
  <si>
    <t>MERIDA YUC</t>
  </si>
  <si>
    <t>CD DEL CARMEN CAMP</t>
  </si>
  <si>
    <t>COATZACOALCOS VER</t>
  </si>
  <si>
    <t>MINATITLAN VER</t>
  </si>
  <si>
    <t>ACAYUCAN VER</t>
  </si>
  <si>
    <t>JALAPA VER</t>
  </si>
  <si>
    <t>VERACRUZ VER</t>
  </si>
  <si>
    <t>POZA RICA VER</t>
  </si>
  <si>
    <t>TUXPAN VER</t>
  </si>
  <si>
    <t>CORDOBA VER</t>
  </si>
  <si>
    <t>ORIZABA VER</t>
  </si>
  <si>
    <t>PACHUCA HGO</t>
  </si>
  <si>
    <t>TEPIC NAY</t>
  </si>
  <si>
    <t>TORREON COAH</t>
  </si>
  <si>
    <t>CABO SAN LUCAS B C S</t>
  </si>
  <si>
    <t>CABORCA SON</t>
  </si>
  <si>
    <t>CASAS GRANDES CHIH</t>
  </si>
  <si>
    <t>CD GUZMAN JAL</t>
  </si>
  <si>
    <t>CD MANTE TAMP</t>
  </si>
  <si>
    <t>CD MIGUEL ALEMAN TAMP</t>
  </si>
  <si>
    <t>CD VALLES S L P</t>
  </si>
  <si>
    <t>CD VICTORIA TAMP</t>
  </si>
  <si>
    <t>CUAUHTEMOC CHIH</t>
  </si>
  <si>
    <t>GUANAJUATO GTO</t>
  </si>
  <si>
    <t>GUAYMAS SON</t>
  </si>
  <si>
    <t>LA PIEDAD MICH</t>
  </si>
  <si>
    <t>LINARES N L</t>
  </si>
  <si>
    <t>LORETO ZAC</t>
  </si>
  <si>
    <t>MONTEMORELOS N L</t>
  </si>
  <si>
    <t>CD PARRAL CHIH</t>
  </si>
  <si>
    <t>RIO BRAVO TAMP</t>
  </si>
  <si>
    <t>SALAMANCA GTO</t>
  </si>
  <si>
    <t>SAN JOSE DEL CABO B C</t>
  </si>
  <si>
    <t>SN LUIS RIO COLORADO SON</t>
  </si>
  <si>
    <t>TAPACHULA CHIA</t>
  </si>
  <si>
    <t>TEHUACAN PUE</t>
  </si>
  <si>
    <t>TLAXCALA TLAX</t>
  </si>
  <si>
    <t>ZAPOTLANEJO JAL</t>
  </si>
  <si>
    <t>CAMPECHE CAMP</t>
  </si>
  <si>
    <t>APIZACO TLAX</t>
  </si>
  <si>
    <t>TULANCINGO HGO</t>
  </si>
  <si>
    <t>TULA HGO</t>
  </si>
  <si>
    <t>COMACALCO OAX</t>
  </si>
  <si>
    <t>TEPATITLAN JAL</t>
  </si>
  <si>
    <t>CARDENAS TAB</t>
  </si>
  <si>
    <t>GOMEZ PALACIOS DGO</t>
  </si>
  <si>
    <t>PUERTO PEÑASCO SON</t>
  </si>
  <si>
    <t>ZITACUARO MICH</t>
  </si>
  <si>
    <t>PINOTEPA GRO</t>
  </si>
  <si>
    <t>CANANEA SON</t>
  </si>
  <si>
    <t>HUATABAMPO SON</t>
  </si>
  <si>
    <t>ROSARITO SIN</t>
  </si>
  <si>
    <t>PATZCUARO MICH</t>
  </si>
  <si>
    <t>GUERRERO NEGRO B C S</t>
  </si>
  <si>
    <t>SAHUAYO MICH</t>
  </si>
  <si>
    <t>ACAMBARO MICH</t>
  </si>
  <si>
    <t>TECOMAN COL</t>
  </si>
  <si>
    <t>MARTINEZ DE LA TORRE VER</t>
  </si>
  <si>
    <t>JEREZ ZAC</t>
  </si>
  <si>
    <t>TEZIUTLAN PUE</t>
  </si>
  <si>
    <t>TEMIXCO MOR</t>
  </si>
  <si>
    <t>TETEPANGO HGO</t>
  </si>
  <si>
    <t>JIUTEPEC MOR</t>
  </si>
  <si>
    <t>CHIAUTEMPAN TLAX</t>
  </si>
  <si>
    <t>PARQUE DELTA D F</t>
  </si>
  <si>
    <t>LAGOS DE MORENO JAL</t>
  </si>
  <si>
    <t>CIUDAD HIGALGO MICH</t>
  </si>
  <si>
    <t>OCOTLAN JAL</t>
  </si>
  <si>
    <t>PLAYA DEL CARMEN Q R</t>
  </si>
  <si>
    <t>ATOTONILCO JAL</t>
  </si>
  <si>
    <t>ARANDAS JAL</t>
  </si>
  <si>
    <t>JALOSTOTITLAN JAL</t>
  </si>
  <si>
    <t>TLAJOMULCO JAL</t>
  </si>
  <si>
    <t>AUTLAN COL</t>
  </si>
  <si>
    <t>MOROLEON GTO</t>
  </si>
  <si>
    <t>COMALCALCO TAB</t>
  </si>
  <si>
    <t>LOS REYES MICH</t>
  </si>
  <si>
    <t>TEQUILA JAL</t>
  </si>
  <si>
    <t>PURUANDIRO MICH</t>
  </si>
  <si>
    <t>AMECA JAL</t>
  </si>
  <si>
    <t>VALLE DE SANTIAGO GTO</t>
  </si>
  <si>
    <t>CHALAPA JAL</t>
  </si>
  <si>
    <t>CD ALTAMIRANO</t>
  </si>
  <si>
    <t>SILAO GTO</t>
  </si>
  <si>
    <t>TEPEJI DEL RIO HGO</t>
  </si>
  <si>
    <t>ROSARITO B C</t>
  </si>
  <si>
    <t>TALA JAL</t>
  </si>
  <si>
    <t>PAPANTLA VER</t>
  </si>
  <si>
    <t>FRESNILLO DGO</t>
  </si>
  <si>
    <t>PALENQUE CHIA</t>
  </si>
  <si>
    <t>ACAMBARO GTO</t>
  </si>
  <si>
    <t>SN JUAN DE LOS LAGOS JAL</t>
  </si>
  <si>
    <t>TENOSIQUE TAB</t>
  </si>
  <si>
    <t>PANUCO VER</t>
  </si>
  <si>
    <t>LAS CHOAPAS VER</t>
  </si>
  <si>
    <t>PUERTO ESCONDIDO OAX</t>
  </si>
  <si>
    <t>HUAJUAPAN OAX</t>
  </si>
  <si>
    <t>SAN ANDRES TUXTLA VER</t>
  </si>
  <si>
    <t>SAN MIGUEL DE ALLENDE GTO</t>
  </si>
  <si>
    <t>CD DE EBANOS S L P</t>
  </si>
  <si>
    <t>CORTAZAR GTO</t>
  </si>
  <si>
    <t>APASEO EL GRANDE GTO</t>
  </si>
  <si>
    <t>SALVATIERRA GTO</t>
  </si>
  <si>
    <t>SAN FELIPE TORRES M GTO</t>
  </si>
  <si>
    <t>SAN JOSE ITURBIDE GTO</t>
  </si>
  <si>
    <t>TEQUISQUIAPAN QRO</t>
  </si>
  <si>
    <t>YAUTEPEC MOR</t>
  </si>
  <si>
    <t>IXTLAHUACA MEX DIURNA</t>
  </si>
  <si>
    <t>OCOYOACAC MEX</t>
  </si>
  <si>
    <t>HUAMANTLA TLAX</t>
  </si>
  <si>
    <t>PIE DE LA CUESTA GRO</t>
  </si>
  <si>
    <t>ARBOL IZTAPALAPA D F</t>
  </si>
  <si>
    <t>MENESES IZTAPALAPA D F</t>
  </si>
  <si>
    <t>OMETEPEC GRO</t>
  </si>
  <si>
    <t>HUEJUTLA HGO</t>
  </si>
  <si>
    <t>TLAQUEPAQUE JAL 18 MARZO</t>
  </si>
  <si>
    <t>TLAQUEPAQUE JAL JUAN D L B</t>
  </si>
  <si>
    <t>YURECUARO MICH</t>
  </si>
  <si>
    <t>HUETAMO MICH</t>
  </si>
  <si>
    <t>COACALCO MEX LOS ARCOS</t>
  </si>
  <si>
    <t>GUADALAJARA JAL CALZADA</t>
  </si>
  <si>
    <t>IRAPUATO GTO CENTRO</t>
  </si>
  <si>
    <t>IRAPUATO GTO SAN ROQUE</t>
  </si>
  <si>
    <t>IZTACALCO D F PANTITLAN</t>
  </si>
  <si>
    <t>PLAZA CUAUTITLAN MEX</t>
  </si>
  <si>
    <t>PUEBLA PUE VILLAVERDE</t>
  </si>
  <si>
    <t>VALLADOLID MDA</t>
  </si>
  <si>
    <t>TANTOYUCA VER</t>
  </si>
  <si>
    <t>ZACAPU MICH</t>
  </si>
  <si>
    <t>JILOTEPEC MEX</t>
  </si>
  <si>
    <t>ESTADO DE MEXICO</t>
  </si>
  <si>
    <t>CHIAPAS</t>
  </si>
  <si>
    <t>MACUSPANA TAB</t>
  </si>
  <si>
    <t>PROGRESO YUC</t>
  </si>
  <si>
    <t>TICUL YUC</t>
  </si>
  <si>
    <t>TONALA CHIA</t>
  </si>
  <si>
    <t>VILLAFLORES CHIA</t>
  </si>
  <si>
    <t>HUIXTLA CHIA</t>
  </si>
  <si>
    <t>CHAMPOTON CAMP</t>
  </si>
  <si>
    <t>LERDO DGO</t>
  </si>
  <si>
    <t>SAN PEDRO COAH</t>
  </si>
  <si>
    <t>OJINAGA CHIH</t>
  </si>
  <si>
    <t>ZUMPANGO MEX</t>
  </si>
  <si>
    <t>AUTLAN DE NAVARRO JAL</t>
  </si>
  <si>
    <t>IXTLAHUACA MEX NOCTURNA</t>
  </si>
  <si>
    <t>MONTERREY NL SERENA NOCTURNA</t>
  </si>
  <si>
    <t>MONTERREY NL SERENA DIURNA</t>
  </si>
  <si>
    <t>MONTERREY NL LAS TORRES</t>
  </si>
  <si>
    <t>POLANCO MIYANA NOCTURNO</t>
  </si>
  <si>
    <t>POLANCO MIYANA DIURNO</t>
  </si>
  <si>
    <t>POLANCO MIYANA VESPERTINO</t>
  </si>
  <si>
    <t>MONTERREY NL SAN PEDRO</t>
  </si>
  <si>
    <t>COM MEX MIXCOAC</t>
  </si>
  <si>
    <t>COM MEX PILARES</t>
  </si>
  <si>
    <t>COM MEX SAN JERONIMO</t>
  </si>
  <si>
    <t>COM MEX P QRO II SUC 53</t>
  </si>
  <si>
    <t>MERCADO 167 MAESTROS</t>
  </si>
  <si>
    <t>MERCADO 200 COLIN</t>
  </si>
  <si>
    <t>MERCADO 210 ALAMEDAS</t>
  </si>
  <si>
    <t>MERCADO 216 TULTITLAN</t>
  </si>
  <si>
    <t>MERCADO 229 EL REAL</t>
  </si>
  <si>
    <t>MERCADO 445 PINO SUAREZ</t>
  </si>
  <si>
    <t>MERCADO 525 TECAMAC 1</t>
  </si>
  <si>
    <t>PLAZA</t>
  </si>
  <si>
    <t>D002</t>
  </si>
  <si>
    <t>D003</t>
  </si>
  <si>
    <t>DEPTO Y PLAZA FORMULA</t>
  </si>
  <si>
    <t>PUESTO Y DESCRIPCION FORMULA</t>
  </si>
  <si>
    <t>ESTADOS</t>
  </si>
  <si>
    <t>RAZON SOCIAL</t>
  </si>
  <si>
    <t>CENTRO Y CUENTA FORMULA</t>
  </si>
  <si>
    <t>SEXO</t>
  </si>
  <si>
    <t>ESTADO CIVIL</t>
  </si>
  <si>
    <t>PORCENTAJE</t>
  </si>
  <si>
    <t>Porcentaje</t>
  </si>
  <si>
    <t>Cuota Fija</t>
  </si>
  <si>
    <t>Veces SMDF</t>
  </si>
  <si>
    <t>Tipo Desc:</t>
  </si>
  <si>
    <t>Valor Descuento:</t>
  </si>
  <si>
    <t>https://consultas.curp.gob.mx/CurpSP/inicio2_2.jsp</t>
  </si>
  <si>
    <t>Ctro de Trab Cuenta:</t>
  </si>
  <si>
    <t>Estudios:</t>
  </si>
  <si>
    <t>ESTUDIOS</t>
  </si>
  <si>
    <t>Doctorado</t>
  </si>
  <si>
    <t>Maestria</t>
  </si>
  <si>
    <t>Licenciatura</t>
  </si>
  <si>
    <t>Pasante</t>
  </si>
  <si>
    <t>Licenciatura Incompleta</t>
  </si>
  <si>
    <t>Preparatoria\Bachillerato</t>
  </si>
  <si>
    <t>Comercial Tecnico</t>
  </si>
  <si>
    <t>Secundaria</t>
  </si>
  <si>
    <t>Primaria</t>
  </si>
  <si>
    <t>Sin Estudios</t>
  </si>
  <si>
    <t>Especialidad</t>
  </si>
  <si>
    <t>Sin Informacion</t>
  </si>
  <si>
    <t>Preparatoria Incompleta</t>
  </si>
  <si>
    <t>Ceneval\Colbach</t>
  </si>
  <si>
    <t>Secundaria Incompleta</t>
  </si>
  <si>
    <t>REG PAT #</t>
  </si>
  <si>
    <t>BAJA CALIFORNIA</t>
  </si>
  <si>
    <t>BAJA CALIFORNIA SUR</t>
  </si>
  <si>
    <t>CAMPECHE</t>
  </si>
  <si>
    <t>COAHUILA</t>
  </si>
  <si>
    <t>GUANAJUATO</t>
  </si>
  <si>
    <t>GUERRERO</t>
  </si>
  <si>
    <t>HIDALGO</t>
  </si>
  <si>
    <t>MICHOACAN</t>
  </si>
  <si>
    <t>MORELOS</t>
  </si>
  <si>
    <t>NAYARIT</t>
  </si>
  <si>
    <t>NUEVO LEON</t>
  </si>
  <si>
    <t>OAXACA</t>
  </si>
  <si>
    <t>PUEBLA</t>
  </si>
  <si>
    <t>QUINTANA ROO</t>
  </si>
  <si>
    <t>SINALOA</t>
  </si>
  <si>
    <t>SONORA</t>
  </si>
  <si>
    <t>TABASCO</t>
  </si>
  <si>
    <t>TAMAULIPAS</t>
  </si>
  <si>
    <t>TLAXCALA</t>
  </si>
  <si>
    <t>YUCATAN</t>
  </si>
  <si>
    <t>Monedero</t>
  </si>
  <si>
    <t>Estado Civil:</t>
  </si>
  <si>
    <t>PATIO TLALPAN</t>
  </si>
  <si>
    <t>Expediente:</t>
  </si>
  <si>
    <t>Ubicación:</t>
  </si>
  <si>
    <t>EXPEDIENTE</t>
  </si>
  <si>
    <t>OK</t>
  </si>
  <si>
    <t>STATUS EXPEDIENTE</t>
  </si>
  <si>
    <t>UBICACIÓN EXPEDIENTE</t>
  </si>
  <si>
    <t>SOLICITANTE</t>
  </si>
  <si>
    <t>SDAT</t>
  </si>
  <si>
    <t>OJO DE AGUA</t>
  </si>
  <si>
    <t>LERMA</t>
  </si>
  <si>
    <t>YAUTEPEC DE ZARAGOZA</t>
  </si>
  <si>
    <t>ZONA</t>
  </si>
  <si>
    <t>DESCRIPCION</t>
  </si>
  <si>
    <t>SMG</t>
  </si>
  <si>
    <t>GRAL PLUTARCO ELIAS CALLES SON</t>
  </si>
  <si>
    <t>ALTAR SON</t>
  </si>
  <si>
    <t>SARIC SON</t>
  </si>
  <si>
    <t>SANTA CRUZ SON</t>
  </si>
  <si>
    <t>NACO SON</t>
  </si>
  <si>
    <t>JANOS CHIH</t>
  </si>
  <si>
    <t>ASCENSION CHIH</t>
  </si>
  <si>
    <t>PRAXEDIS G GUERRERO CHIH</t>
  </si>
  <si>
    <t>GUADALUPE CHIH</t>
  </si>
  <si>
    <t>COYAME DEL SOTOL CHIH</t>
  </si>
  <si>
    <t>MANUEL BENAVIDES CHIH</t>
  </si>
  <si>
    <t>OCAMPO COAH</t>
  </si>
  <si>
    <t>ZARAGOZA COAH</t>
  </si>
  <si>
    <t>JIMENEZ COAH</t>
  </si>
  <si>
    <t>NAVA COAH</t>
  </si>
  <si>
    <t>HIDALGO COAH</t>
  </si>
  <si>
    <t>ANAHUAC NL</t>
  </si>
  <si>
    <t>GUERRERO TAMPS</t>
  </si>
  <si>
    <t>MIER TAMPS</t>
  </si>
  <si>
    <t>CAMARGO TAMPS</t>
  </si>
  <si>
    <t>GUSTAVO DIAS ORDAZ TAMPS</t>
  </si>
  <si>
    <t>VALLE HERMOSO TAMPS</t>
  </si>
  <si>
    <t>FORANEA</t>
  </si>
  <si>
    <t>FRONTERA</t>
  </si>
  <si>
    <t>LOCAL</t>
  </si>
  <si>
    <t>3000 TUXTEPEC OAX</t>
  </si>
  <si>
    <t>3001 PUEBLA PUE</t>
  </si>
  <si>
    <t>3002 IRAPUATO GTO</t>
  </si>
  <si>
    <t>3003 CULIACAN SIN</t>
  </si>
  <si>
    <t>3004 TIJUANA B C</t>
  </si>
  <si>
    <t>3005 GUADALAJARA JAL</t>
  </si>
  <si>
    <t>3006 ENSENADA B C</t>
  </si>
  <si>
    <t>3007 TECATE B C</t>
  </si>
  <si>
    <t>3008 HERMOSILLO SON</t>
  </si>
  <si>
    <t>3009 CD OBREGON SON</t>
  </si>
  <si>
    <t>3010 AGUASCALIENTES AGS</t>
  </si>
  <si>
    <t>3011 LEON GTO</t>
  </si>
  <si>
    <t>3012 MEXICO D F</t>
  </si>
  <si>
    <t>3013 QUERETARO QRO</t>
  </si>
  <si>
    <t>3014 MORELIA MICH</t>
  </si>
  <si>
    <t>3015 MONTERREY N L</t>
  </si>
  <si>
    <t>3016 LA PAZ B C</t>
  </si>
  <si>
    <t>3017 CD CONSTITUCION B C</t>
  </si>
  <si>
    <t>3018 MEXICALI B C</t>
  </si>
  <si>
    <t>3019 NOGALES SON</t>
  </si>
  <si>
    <t>3020 AGUA PRIETA SON</t>
  </si>
  <si>
    <t>3021 CD JUAREZ CHIH</t>
  </si>
  <si>
    <t>3022 CHIHUAHUA CHIH</t>
  </si>
  <si>
    <t>3023 CD CAMARGO CHIH</t>
  </si>
  <si>
    <t>3024 HIDALGO DEL PARRAL CHIH</t>
  </si>
  <si>
    <t>3025 CD DELICIAS CHIH</t>
  </si>
  <si>
    <t>3026 NAVOJOA SON</t>
  </si>
  <si>
    <t>3027 LOS MOCHIS SIN</t>
  </si>
  <si>
    <t>3028 NAVOLATO SIN</t>
  </si>
  <si>
    <t>3029 GUASAVE SIN</t>
  </si>
  <si>
    <t>3030 GUAMUCHIL SIN</t>
  </si>
  <si>
    <t>3031 CD ACUÑA COAH</t>
  </si>
  <si>
    <t>3032 PIEDRAS NEGRAS COAH</t>
  </si>
  <si>
    <t>3033 NUEVA ROSITA COAH</t>
  </si>
  <si>
    <t>3034 SABINAS COAH</t>
  </si>
  <si>
    <t>3035 NUEVO LAREDO TAMP</t>
  </si>
  <si>
    <t>3036 MONCLOVA COAH</t>
  </si>
  <si>
    <t>3037 SABINAS HIDALGO N L</t>
  </si>
  <si>
    <t>3038 SALTILLO COAH</t>
  </si>
  <si>
    <t>3039 REYNOSA TAMP</t>
  </si>
  <si>
    <t>3040 MATAMOROS TAMP</t>
  </si>
  <si>
    <t>3041 TAMPICO TAMP</t>
  </si>
  <si>
    <t>3042 DURANGO DGO</t>
  </si>
  <si>
    <t>3043 MAZATLAN SIN</t>
  </si>
  <si>
    <t>3044 FRESNILLO ZAC</t>
  </si>
  <si>
    <t>3045 MATEHUALA S L P</t>
  </si>
  <si>
    <t>3046 ZACATECAS ZAC</t>
  </si>
  <si>
    <t>3047 S L P S L P</t>
  </si>
  <si>
    <t>3048 PUERTO VALLARTA JAL</t>
  </si>
  <si>
    <t>3049 CELAYA GTO</t>
  </si>
  <si>
    <t>3050 MANZANILLO COL</t>
  </si>
  <si>
    <t>3051 COLIMA COL</t>
  </si>
  <si>
    <t>3052 URUAPAN MICH</t>
  </si>
  <si>
    <t>3053 APATZINGAN MICH</t>
  </si>
  <si>
    <t>3054 ZAMORA MICH</t>
  </si>
  <si>
    <t>3055 TOLUCA MEX</t>
  </si>
  <si>
    <t>3056 CUERNAVACA MOR</t>
  </si>
  <si>
    <t>3057 CUAUTLA MOR</t>
  </si>
  <si>
    <t>3058 IGUALA GRO</t>
  </si>
  <si>
    <t>3059 LAZARO CARDENAS MICH</t>
  </si>
  <si>
    <t>3060 ZIHUATANEJO GRO</t>
  </si>
  <si>
    <t>3061 ACAPULCO GRO</t>
  </si>
  <si>
    <t>3062 CHILPANCINGO GRO</t>
  </si>
  <si>
    <t>3063 OAXACA OAX</t>
  </si>
  <si>
    <t>3064 SALINAS CRUZ OAX</t>
  </si>
  <si>
    <t>3065 SAN JUAN DEL RIO QRO</t>
  </si>
  <si>
    <t>3066 TUXTLA GTZ CHIA</t>
  </si>
  <si>
    <t>3067 COMITAN CHIA</t>
  </si>
  <si>
    <t>3068 S CRISTOBAL DE LAS C CHIA</t>
  </si>
  <si>
    <t>3069 VILLAHERMOSA TAB</t>
  </si>
  <si>
    <t>3070 CHETUMAL Q R</t>
  </si>
  <si>
    <t>3071 COZUMEL Q R</t>
  </si>
  <si>
    <t>3072 CANCUN Q R</t>
  </si>
  <si>
    <t>3073 MERIDA YUC</t>
  </si>
  <si>
    <t>3074 CD DEL CARMEN CAMP</t>
  </si>
  <si>
    <t>3075 COATZACOALCOS VER</t>
  </si>
  <si>
    <t>3076 MINATITLAN VER</t>
  </si>
  <si>
    <t>3077 ACAYUCAN VER</t>
  </si>
  <si>
    <t>3078 JALAPA VER</t>
  </si>
  <si>
    <t>3079 VERACRUZ VER</t>
  </si>
  <si>
    <t>3080 POZA RICA VER</t>
  </si>
  <si>
    <t>3081 TUXPAN VER</t>
  </si>
  <si>
    <t>3082 CORDOBA VER</t>
  </si>
  <si>
    <t>3083 ORIZABA VER</t>
  </si>
  <si>
    <t>3084 PACHUCA HGO</t>
  </si>
  <si>
    <t>3085 TEPIC NAY</t>
  </si>
  <si>
    <t>3086 TORREON COAH</t>
  </si>
  <si>
    <t>3087 CABO SAN LUCAS B C S</t>
  </si>
  <si>
    <t>3088 CABORCA SON</t>
  </si>
  <si>
    <t>3089 CASAS GRANDES CHIH</t>
  </si>
  <si>
    <t>3090 CD GUZMAN JAL</t>
  </si>
  <si>
    <t>3091 CD MANTE TAMP</t>
  </si>
  <si>
    <t>3092 CD MIGUEL ALEMAN TAMP</t>
  </si>
  <si>
    <t>3093 CD VALLES S L P</t>
  </si>
  <si>
    <t>3094 CD VICTORIA TAMP</t>
  </si>
  <si>
    <t>3095 CUAUHTEMOC CHIH</t>
  </si>
  <si>
    <t>3096 GUANAJUATO GTO</t>
  </si>
  <si>
    <t>3097 GUAYMAS SON</t>
  </si>
  <si>
    <t>3098 LA PIEDAD MICH</t>
  </si>
  <si>
    <t>3099 LINARES N L</t>
  </si>
  <si>
    <t>3100 LORETO ZAC</t>
  </si>
  <si>
    <t>3101 MONTEMORELOS N L</t>
  </si>
  <si>
    <t>3102 CD PARRAL CHIH</t>
  </si>
  <si>
    <t>3103 RIO BRAVO TAMP</t>
  </si>
  <si>
    <t>3104 SALAMANCA GTO</t>
  </si>
  <si>
    <t>3105 SAN JOSE DEL CABO B C</t>
  </si>
  <si>
    <t>3106 SN LUIS RIO COLORADO SON</t>
  </si>
  <si>
    <t>3107 TAPACHULA CHIA</t>
  </si>
  <si>
    <t>3108 TEHUACAN PUE</t>
  </si>
  <si>
    <t>3109 TLAXCALA TLAX</t>
  </si>
  <si>
    <t>3110 ZAPOTLANEJO JAL</t>
  </si>
  <si>
    <t>3111 CAMPECHE CAMP</t>
  </si>
  <si>
    <t>3112 APIZACO TLAX</t>
  </si>
  <si>
    <t>3113 TULANCINGO HGO</t>
  </si>
  <si>
    <t>3114 TULA HGO</t>
  </si>
  <si>
    <t>3115 COMACALCO OAX</t>
  </si>
  <si>
    <t>3116 TEPATITLAN JAL</t>
  </si>
  <si>
    <t>3117 CARDENAS TAB</t>
  </si>
  <si>
    <t>3118 GOMEZ PALACIOS DGO</t>
  </si>
  <si>
    <t>3119 PUERTO PEÑASCO SON</t>
  </si>
  <si>
    <t>3120 ZITACUARO MICH</t>
  </si>
  <si>
    <t>3121 PINOTEPA GRO</t>
  </si>
  <si>
    <t>3122 CANANEA SON</t>
  </si>
  <si>
    <t>3123 HUATABAMPO SON</t>
  </si>
  <si>
    <t>3124 ROSARITO SIN</t>
  </si>
  <si>
    <t>3125 PATZCUARO MICH</t>
  </si>
  <si>
    <t>3126 GUERRERO NEGRO B C S</t>
  </si>
  <si>
    <t>3127 SAHUAYO MICH</t>
  </si>
  <si>
    <t>3128 ACAMBARO MICH</t>
  </si>
  <si>
    <t>3129 TECOMAN COL</t>
  </si>
  <si>
    <t>3130 MARTINEZ DE LA TORRE VER</t>
  </si>
  <si>
    <t>3131 JEREZ ZAC</t>
  </si>
  <si>
    <t>3132 TEZIUTLAN PUE</t>
  </si>
  <si>
    <t>3133 TEMIXCO MOR</t>
  </si>
  <si>
    <t>3134 TETEPANGO HGO</t>
  </si>
  <si>
    <t>3135 JIUTEPEC MOR</t>
  </si>
  <si>
    <t>3136 CHIAUTEMPAN TLAX</t>
  </si>
  <si>
    <t>3137 PARQUE DELTA D F</t>
  </si>
  <si>
    <t>3138 LAGOS DE MORENO JAL</t>
  </si>
  <si>
    <t>3139 CIUDAD HIGALGO MICH</t>
  </si>
  <si>
    <t>3140 OCOTLAN JAL</t>
  </si>
  <si>
    <t>3141 PLAYA DEL CARMEN Q R</t>
  </si>
  <si>
    <t>3142 ATOTONILCO JAL</t>
  </si>
  <si>
    <t>3143 ARANDAS JAL</t>
  </si>
  <si>
    <t>3144 JALOSTOTITLAN JAL</t>
  </si>
  <si>
    <t>3145 TLAJOMULCO JAL</t>
  </si>
  <si>
    <t>3146 AUTLAN COL</t>
  </si>
  <si>
    <t>3147 MOROLEON GTO</t>
  </si>
  <si>
    <t>3148 COMALCALCO TAB</t>
  </si>
  <si>
    <t>3149 LOS REYES MICH</t>
  </si>
  <si>
    <t>3150 TEQUILA JAL</t>
  </si>
  <si>
    <t>3151 PURUANDIRO MICH</t>
  </si>
  <si>
    <t>3152 AMECA JAL</t>
  </si>
  <si>
    <t>3153 VALLE DE SANTIAGO GTO</t>
  </si>
  <si>
    <t>3154 CHALAPA JAL</t>
  </si>
  <si>
    <t>3155 CD ALTAMIRANO</t>
  </si>
  <si>
    <t>3156 SILAO GTO</t>
  </si>
  <si>
    <t>3157 TEPEJI DEL RIO HGO</t>
  </si>
  <si>
    <t>3158 ROSARITO B C</t>
  </si>
  <si>
    <t>3159 TALA JAL</t>
  </si>
  <si>
    <t>3160 PAPANTLA VER</t>
  </si>
  <si>
    <t>3161 FRESNILLO DGO</t>
  </si>
  <si>
    <t>3162 PALENQUE CHIA</t>
  </si>
  <si>
    <t>3163 ACAMBARO GTO</t>
  </si>
  <si>
    <t>3164 SN JUAN DE LOS LAGOS JAL</t>
  </si>
  <si>
    <t>3165 TENOSIQUE TAB</t>
  </si>
  <si>
    <t>3166 PANUCO VER</t>
  </si>
  <si>
    <t>3167 LAS CHOAPAS VER</t>
  </si>
  <si>
    <t>3168 PUERTO ESCONDIDO OAX</t>
  </si>
  <si>
    <t>3169 HUAJUAPAN OAX</t>
  </si>
  <si>
    <t>3170 SAN ANDRES TUXTLA VER</t>
  </si>
  <si>
    <t>3171 SAN MIGUEL DE ALLENDE GTO</t>
  </si>
  <si>
    <t>3172 CD DE EBANOS S L P</t>
  </si>
  <si>
    <t>3173 CORTAZAR GTO</t>
  </si>
  <si>
    <t>3174 APASEO EL GRANDE GTO</t>
  </si>
  <si>
    <t>3175 SALVATIERRA GTO</t>
  </si>
  <si>
    <t>3176 SAN FELIPE TORRES M GTO</t>
  </si>
  <si>
    <t>3177 SAN JOSE ITURBIDE GTO</t>
  </si>
  <si>
    <t>3178 TEQUISQUIAPAN QRO</t>
  </si>
  <si>
    <t>3179 YAUTEPEC MOR</t>
  </si>
  <si>
    <t>3180 IXTLAHUACA MEX DIURNA</t>
  </si>
  <si>
    <t>3181 OCOYOACAC MEX</t>
  </si>
  <si>
    <t>3182 HUAMANTLA TLAX</t>
  </si>
  <si>
    <t>3183 PIE DE LA CUESTA GRO</t>
  </si>
  <si>
    <t>3184 ARBOL IZTAPALAPA D F</t>
  </si>
  <si>
    <t>3185 MENESES IZTAPALAPA D F</t>
  </si>
  <si>
    <t>3186 OMETEPEC GRO</t>
  </si>
  <si>
    <t>3187 HUEJUTLA HGO</t>
  </si>
  <si>
    <t>3188 TLAQUEPAQUE JAL 18 MARZO</t>
  </si>
  <si>
    <t>3189 TLAQUEPAQUE JAL JUAN D L B</t>
  </si>
  <si>
    <t>3190 YURECUARO MICH</t>
  </si>
  <si>
    <t>3191 HUETAMO MICH</t>
  </si>
  <si>
    <t>3192 COACALCO MEX LOS ARCOS</t>
  </si>
  <si>
    <t>3193 GUADALAJARA JAL CALZADA</t>
  </si>
  <si>
    <t>3194 IRAPUATO GTO CENTRO</t>
  </si>
  <si>
    <t>3195 IRAPUATO GTO SAN ROQUE</t>
  </si>
  <si>
    <t>3196 IZTACALCO D F PANTITLAN</t>
  </si>
  <si>
    <t>3197 PLAZA CUAUTITLAN MEX</t>
  </si>
  <si>
    <t>3198 PUEBLA PUE VILLAVERDE</t>
  </si>
  <si>
    <t>3199 VALLADOLID MDA</t>
  </si>
  <si>
    <t>3200 TANTOYUCA VER</t>
  </si>
  <si>
    <t>3201 ZACAPU MICH</t>
  </si>
  <si>
    <t>3202 JILOTEPEC MEX</t>
  </si>
  <si>
    <t>3203 ESTADO DE MEXICO</t>
  </si>
  <si>
    <t>3204 CHIAPAS</t>
  </si>
  <si>
    <t>3205 MACUSPANA TAB</t>
  </si>
  <si>
    <t>3206 PROGRESO YUC</t>
  </si>
  <si>
    <t>3207 TICUL YUC</t>
  </si>
  <si>
    <t>3208 TONALA CHIA</t>
  </si>
  <si>
    <t>3209 VILLAFLORES CHIA</t>
  </si>
  <si>
    <t>3210 HUIXTLA CHIA</t>
  </si>
  <si>
    <t>3211 CHAMPOTON CAMP</t>
  </si>
  <si>
    <t>3212 LERDO DGO</t>
  </si>
  <si>
    <t>3213 SAN PEDRO COAH</t>
  </si>
  <si>
    <t>3214 OJINAGA CHIH</t>
  </si>
  <si>
    <t>3215 ZUMPANGO MEX</t>
  </si>
  <si>
    <t>3216 AUTLAN DE NAVARRO JAL</t>
  </si>
  <si>
    <t>3217 IXTLAHUACA MEX NOCTURNA</t>
  </si>
  <si>
    <t>3218 MONTERREY NL SERENA NOCTURNA</t>
  </si>
  <si>
    <t>3219 MONTERREY NL SERENA DIURNA</t>
  </si>
  <si>
    <t>3220 MONTERREY NL LAS TORRES</t>
  </si>
  <si>
    <t>3221 POLANCO MIYANA NOCTURNO</t>
  </si>
  <si>
    <t>3222 POLANCO MIYANA DIURNO</t>
  </si>
  <si>
    <t>3223 POLANCO MIYANA VESPERTINO</t>
  </si>
  <si>
    <t>3224 MONTERREY NL SAN PEDRO</t>
  </si>
  <si>
    <t>3225 COM MEX MIXCOAC</t>
  </si>
  <si>
    <t>3226 COM MEX PILARES</t>
  </si>
  <si>
    <t>3227 COM MEX SAN JERONIMO</t>
  </si>
  <si>
    <t>3228 COM MEX P QRO II SUC 53</t>
  </si>
  <si>
    <t>3229 MERCADO 167 MAESTROS</t>
  </si>
  <si>
    <t>3230 MERCADO 200 COLIN</t>
  </si>
  <si>
    <t>3231 MERCADO 210 ALAMEDAS</t>
  </si>
  <si>
    <t>3232 MERCADO 216 TULTITLAN</t>
  </si>
  <si>
    <t>3233 MERCADO 229 EL REAL</t>
  </si>
  <si>
    <t>3234 MERCADO 445 PINO SUAREZ</t>
  </si>
  <si>
    <t>3235 MERCADO 525 TECAMAC 1</t>
  </si>
  <si>
    <t>3236 OJO DE AGUA</t>
  </si>
  <si>
    <t>3237 LERMA</t>
  </si>
  <si>
    <t>3238 YAUTEPEC DE ZARAGOZA</t>
  </si>
  <si>
    <t>3239 GRAL PLUTARCO ELIAS CALLES SON</t>
  </si>
  <si>
    <t>3240 ALTAR SON</t>
  </si>
  <si>
    <t>3241 SARIC SON</t>
  </si>
  <si>
    <t>3242 SANTA CRUZ SON</t>
  </si>
  <si>
    <t>3243 NACO SON</t>
  </si>
  <si>
    <t>3244 JANOS CHIH</t>
  </si>
  <si>
    <t>3245 ASCENSION CHIH</t>
  </si>
  <si>
    <t>3246 PRAXEDIS G GUERRERO CHIH</t>
  </si>
  <si>
    <t>3247 GUADALUPE CHIH</t>
  </si>
  <si>
    <t>3248 COYAME DEL SOTOL CHIH</t>
  </si>
  <si>
    <t>3249 MANUEL BENAVIDES CHIH</t>
  </si>
  <si>
    <t>3250 OCAMPO COAH</t>
  </si>
  <si>
    <t>3251 ZARAGOZA COAH</t>
  </si>
  <si>
    <t>3252 JIMENEZ COAH</t>
  </si>
  <si>
    <t>3253 NAVA COAH</t>
  </si>
  <si>
    <t>3254 HIDALGO COAH</t>
  </si>
  <si>
    <t>3255 ANAHUAC NL</t>
  </si>
  <si>
    <t>3256 GUERRERO TAMPS</t>
  </si>
  <si>
    <t>3257 MIER TAMPS</t>
  </si>
  <si>
    <t>3258 CAMARGO TAMPS</t>
  </si>
  <si>
    <t>3259 GUSTAVO DIAS ORDAZ TAMPS</t>
  </si>
  <si>
    <t>3260 VALLE HERMOSO TAMPS</t>
  </si>
  <si>
    <t>SDI</t>
  </si>
  <si>
    <t>*</t>
  </si>
  <si>
    <t>ALLENDE COAH</t>
  </si>
  <si>
    <t>CASTAÑOS COAH</t>
  </si>
  <si>
    <t>MUZQUIZ COAH</t>
  </si>
  <si>
    <t>CUATRO CIENEGAS COAH</t>
  </si>
  <si>
    <t>SAN BUENA VENTURA COAH</t>
  </si>
  <si>
    <t>3261 ALLENDE COAH</t>
  </si>
  <si>
    <t>3262 CASTAÑOS COAH</t>
  </si>
  <si>
    <t>3263 MUZQUIZ COAH</t>
  </si>
  <si>
    <t>3264 CUATRO CIENEGAS COAH</t>
  </si>
  <si>
    <t>3265 SAN BUENA VENTURA COAH</t>
  </si>
  <si>
    <t>3266 VALLE DE BRAVO EDO MEX</t>
  </si>
  <si>
    <t>Cta. Santander:</t>
  </si>
  <si>
    <t>Trans. Interb.</t>
  </si>
  <si>
    <t>C025</t>
  </si>
  <si>
    <t>COACH ADMINISTRATIVO</t>
  </si>
  <si>
    <t>L005</t>
  </si>
  <si>
    <t>L006</t>
  </si>
  <si>
    <t>L007</t>
  </si>
  <si>
    <t>L008</t>
  </si>
  <si>
    <t>M005</t>
  </si>
  <si>
    <t>M006</t>
  </si>
  <si>
    <t>M007</t>
  </si>
  <si>
    <t>M008</t>
  </si>
  <si>
    <t>M009</t>
  </si>
  <si>
    <t>M010</t>
  </si>
  <si>
    <t>C025 COACH ADMINISTRATIVO</t>
  </si>
  <si>
    <t>P&amp;G</t>
  </si>
  <si>
    <t>CORPO PT MARKETING DE MEXICO SA DE CV</t>
  </si>
  <si>
    <t>VALLE DE BRAVO EDO MEX</t>
  </si>
  <si>
    <t>16100001 P&amp;G</t>
  </si>
  <si>
    <t>83 CUENTAS</t>
  </si>
  <si>
    <t>16100010 ORAL B</t>
  </si>
  <si>
    <t>GUADALUPE ZACATECAS</t>
  </si>
  <si>
    <t>3267 GUADALUPE ZACATECAS</t>
  </si>
  <si>
    <t>MERCADO 518 VILLA DE GARCIA</t>
  </si>
  <si>
    <t>MERCADO 506 VILLA DE SANTIAGO</t>
  </si>
  <si>
    <t>3268 MERCADO 518 VILLA DE GARCIA</t>
  </si>
  <si>
    <t>3269 MERCADO 506 VILLA DE SANTIAGO</t>
  </si>
  <si>
    <t>SAN LUIS DE LA PAZ</t>
  </si>
  <si>
    <t>3270 SAN LUIS DE LA PAZ</t>
  </si>
  <si>
    <t>LOS BRAVOS</t>
  </si>
  <si>
    <t>MERCADO 231 LAS AMERICAS</t>
  </si>
  <si>
    <t>PARRAS COAH</t>
  </si>
  <si>
    <t>3271 MERCADO 231 LAS AMERICAS</t>
  </si>
  <si>
    <t>3272 PARRAS COAH</t>
  </si>
  <si>
    <t>ORAL B</t>
  </si>
  <si>
    <t>16100002 P&amp;G (T)</t>
  </si>
  <si>
    <t>P&amp;G (T)</t>
  </si>
  <si>
    <t>S050</t>
  </si>
  <si>
    <t>S051</t>
  </si>
  <si>
    <t>S052</t>
  </si>
  <si>
    <t>S053</t>
  </si>
  <si>
    <t>S054</t>
  </si>
  <si>
    <t>S055</t>
  </si>
  <si>
    <t>S056</t>
  </si>
  <si>
    <t>SO Jr</t>
  </si>
  <si>
    <t>S055 SO Jr</t>
  </si>
  <si>
    <t>M005 PR 1</t>
  </si>
  <si>
    <t>M006 PR 2</t>
  </si>
  <si>
    <t>M007 PR 3</t>
  </si>
  <si>
    <t>M008 PR 4</t>
  </si>
  <si>
    <t>M009 PR 5</t>
  </si>
  <si>
    <t>M010 PR 6</t>
  </si>
  <si>
    <t>L005 LT 1</t>
  </si>
  <si>
    <t>L006 LT 2</t>
  </si>
  <si>
    <t>L007 LT 3</t>
  </si>
  <si>
    <t>L008 LT 4</t>
  </si>
  <si>
    <t>PR 1</t>
  </si>
  <si>
    <t>PR 2</t>
  </si>
  <si>
    <t>PR 3</t>
  </si>
  <si>
    <t>PR 4</t>
  </si>
  <si>
    <t>PR 5</t>
  </si>
  <si>
    <t>PR 6</t>
  </si>
  <si>
    <t>LT 1</t>
  </si>
  <si>
    <t>LT 2</t>
  </si>
  <si>
    <t>LT 3</t>
  </si>
  <si>
    <t>LT 4</t>
  </si>
  <si>
    <t>https://www.sat.gob.mx/tramites/operacion/28753/obten-tu-rfc-con-la-clave-unica-de-registro-de-poblacion-curp</t>
  </si>
  <si>
    <t>SO 1</t>
  </si>
  <si>
    <t>S050 SO 1</t>
  </si>
  <si>
    <t>SO 2</t>
  </si>
  <si>
    <t>S051 SO 2</t>
  </si>
  <si>
    <t>SO 3</t>
  </si>
  <si>
    <t>S052 SO 3</t>
  </si>
  <si>
    <t>SO 4</t>
  </si>
  <si>
    <t>S053 SO 4</t>
  </si>
  <si>
    <t>SO 5</t>
  </si>
  <si>
    <t>S054 SO 5</t>
  </si>
  <si>
    <t>SO Jr F</t>
  </si>
  <si>
    <t>S056 SO Jr F</t>
  </si>
  <si>
    <t>P&amp;G Semanal</t>
  </si>
  <si>
    <t>16100003 P&amp;G Semanal</t>
  </si>
  <si>
    <t>P&amp;G Semanal (2)</t>
  </si>
  <si>
    <t>16100004 P&amp;G Semanal (2)</t>
  </si>
  <si>
    <t>B016</t>
  </si>
  <si>
    <t>B017</t>
  </si>
  <si>
    <t>BACK UP</t>
  </si>
  <si>
    <t>BACK UP2</t>
  </si>
  <si>
    <t>B016 BACK UP</t>
  </si>
  <si>
    <t>B017 BACK UP2</t>
  </si>
  <si>
    <t>M005 PR 1 Frontera</t>
  </si>
  <si>
    <t>M006 PR 2  Frontera</t>
  </si>
  <si>
    <t>B016 BACK UP  Frontera</t>
  </si>
  <si>
    <t>M007 PR 3  Frontera</t>
  </si>
  <si>
    <t>M009 PR 5  Frontera</t>
  </si>
  <si>
    <t>L005 LT 1  Frontera</t>
  </si>
  <si>
    <t>M010 PR 6  Frontera</t>
  </si>
  <si>
    <t>L006 LT 2  Frontera</t>
  </si>
  <si>
    <t>M008 PR 4  Frontera</t>
  </si>
  <si>
    <t>B017 BACK UP2  Frontera</t>
  </si>
  <si>
    <t>L013 LT 0</t>
  </si>
  <si>
    <t>P&amp;G HOUDINI</t>
  </si>
  <si>
    <t>P&amp;G SUMMER PLAN</t>
  </si>
  <si>
    <t>16100011 P&amp;G HOUDINI</t>
  </si>
  <si>
    <t>16100012 P&amp;G SUMMER PLAN</t>
  </si>
  <si>
    <t>M020</t>
  </si>
  <si>
    <t>M020 PRJR</t>
  </si>
  <si>
    <t>L013</t>
  </si>
  <si>
    <t>LT0</t>
  </si>
  <si>
    <t>M020 PRJR Frontera</t>
  </si>
  <si>
    <t>PRJR2</t>
  </si>
  <si>
    <t>DEL 1</t>
  </si>
  <si>
    <t>DEL 2</t>
  </si>
  <si>
    <t>DEL 3</t>
  </si>
  <si>
    <t>D042</t>
  </si>
  <si>
    <t>D043</t>
  </si>
  <si>
    <t>D044</t>
  </si>
  <si>
    <t>D042 DEL 1</t>
  </si>
  <si>
    <t>D043 DEL 2</t>
  </si>
  <si>
    <t>D044 DEL 3</t>
  </si>
  <si>
    <t>N006</t>
  </si>
  <si>
    <t>NADRO</t>
  </si>
  <si>
    <t>N006 NADRO</t>
  </si>
  <si>
    <t>LT-5 PRO F</t>
  </si>
</sst>
</file>

<file path=xl/styles.xml><?xml version="1.0" encoding="utf-8"?>
<styleSheet xmlns="http://schemas.openxmlformats.org/spreadsheetml/2006/main">
  <numFmts count="7">
    <numFmt numFmtId="7" formatCode="&quot;$&quot;#,##0.00;\-&quot;$&quot;#,##0.00"/>
    <numFmt numFmtId="44" formatCode="_-&quot;$&quot;* #,##0.00_-;\-&quot;$&quot;* #,##0.00_-;_-&quot;$&quot;* &quot;-&quot;??_-;_-@_-"/>
    <numFmt numFmtId="43" formatCode="_-* #,##0.00_-;\-* #,##0.00_-;_-* &quot;-&quot;??_-;_-@_-"/>
    <numFmt numFmtId="164" formatCode="dd/mm/yyyy;@"/>
    <numFmt numFmtId="165" formatCode="000"/>
    <numFmt numFmtId="166" formatCode="000000000"/>
    <numFmt numFmtId="167" formatCode="00000"/>
  </numFmts>
  <fonts count="64">
    <font>
      <sz val="10"/>
      <name val="Arial"/>
    </font>
    <font>
      <sz val="10"/>
      <name val="Arial"/>
      <family val="2"/>
    </font>
    <font>
      <b/>
      <sz val="9"/>
      <name val="Arial"/>
      <family val="2"/>
    </font>
    <font>
      <b/>
      <sz val="10"/>
      <name val="Arial"/>
      <family val="2"/>
    </font>
    <font>
      <sz val="9"/>
      <name val="Arial"/>
      <family val="2"/>
    </font>
    <font>
      <b/>
      <sz val="9"/>
      <color indexed="17"/>
      <name val="Arial"/>
      <family val="2"/>
    </font>
    <font>
      <b/>
      <sz val="8"/>
      <name val="Arial"/>
      <family val="2"/>
    </font>
    <font>
      <b/>
      <sz val="12"/>
      <name val="Arial"/>
      <family val="2"/>
    </font>
    <font>
      <sz val="9"/>
      <color indexed="9"/>
      <name val="Arial"/>
      <family val="2"/>
    </font>
    <font>
      <b/>
      <sz val="9"/>
      <name val="Arial"/>
      <family val="2"/>
    </font>
    <font>
      <b/>
      <sz val="11"/>
      <name val="Arial"/>
      <family val="2"/>
    </font>
    <font>
      <sz val="8"/>
      <name val="Arial"/>
      <family val="2"/>
    </font>
    <font>
      <sz val="10"/>
      <name val="Arial"/>
      <family val="2"/>
    </font>
    <font>
      <sz val="8"/>
      <color indexed="12"/>
      <name val="Arial"/>
      <family val="2"/>
    </font>
    <font>
      <sz val="8"/>
      <name val="Times New Roman"/>
      <family val="1"/>
    </font>
    <font>
      <b/>
      <sz val="9"/>
      <color indexed="10"/>
      <name val="Arial"/>
      <family val="2"/>
    </font>
    <font>
      <sz val="10"/>
      <color indexed="9"/>
      <name val="Arial"/>
      <family val="2"/>
    </font>
    <font>
      <b/>
      <sz val="10"/>
      <color indexed="12"/>
      <name val="Arial"/>
      <family val="2"/>
    </font>
    <font>
      <b/>
      <sz val="11"/>
      <color indexed="10"/>
      <name val="Century Gothic"/>
      <family val="2"/>
    </font>
    <font>
      <sz val="12"/>
      <name val="Century Gothic"/>
      <family val="2"/>
    </font>
    <font>
      <b/>
      <sz val="12"/>
      <color indexed="13"/>
      <name val="Century Gothic"/>
      <family val="2"/>
    </font>
    <font>
      <b/>
      <sz val="12"/>
      <name val="Century Gothic"/>
      <family val="2"/>
    </font>
    <font>
      <sz val="10"/>
      <color indexed="8"/>
      <name val="Arial"/>
      <family val="2"/>
    </font>
    <font>
      <b/>
      <sz val="10"/>
      <color indexed="8"/>
      <name val="Arial"/>
      <family val="2"/>
    </font>
    <font>
      <b/>
      <sz val="14"/>
      <name val="Arial"/>
      <family val="2"/>
    </font>
    <font>
      <b/>
      <sz val="10"/>
      <color indexed="9"/>
      <name val="Arial"/>
      <family val="2"/>
    </font>
    <font>
      <sz val="12"/>
      <name val="Arial"/>
      <family val="2"/>
    </font>
    <font>
      <b/>
      <sz val="10"/>
      <color indexed="13"/>
      <name val="Arial"/>
      <family val="2"/>
    </font>
    <font>
      <b/>
      <sz val="10"/>
      <color indexed="17"/>
      <name val="Arial"/>
      <family val="2"/>
    </font>
    <font>
      <b/>
      <sz val="11"/>
      <color indexed="12"/>
      <name val="Calibri"/>
      <family val="2"/>
    </font>
    <font>
      <b/>
      <sz val="11"/>
      <color indexed="10"/>
      <name val="Calibri"/>
      <family val="2"/>
    </font>
    <font>
      <b/>
      <sz val="11"/>
      <color indexed="17"/>
      <name val="Calibri"/>
      <family val="2"/>
    </font>
    <font>
      <b/>
      <sz val="11"/>
      <color indexed="36"/>
      <name val="Calibri"/>
      <family val="2"/>
    </font>
    <font>
      <b/>
      <sz val="8"/>
      <color indexed="81"/>
      <name val="Tahoma"/>
      <family val="2"/>
    </font>
    <font>
      <sz val="8"/>
      <color indexed="81"/>
      <name val="Tahoma"/>
      <family val="2"/>
    </font>
    <font>
      <b/>
      <sz val="11"/>
      <color theme="0"/>
      <name val="Calibri"/>
      <family val="2"/>
      <scheme val="minor"/>
    </font>
    <font>
      <b/>
      <sz val="10"/>
      <color theme="0"/>
      <name val="Arial"/>
      <family val="2"/>
    </font>
    <font>
      <b/>
      <sz val="10"/>
      <color rgb="FFFF0000"/>
      <name val="Arial"/>
      <family val="2"/>
    </font>
    <font>
      <b/>
      <sz val="10"/>
      <color rgb="FF0000FF"/>
      <name val="Arial"/>
      <family val="2"/>
    </font>
    <font>
      <b/>
      <sz val="11"/>
      <color rgb="FF0000FF"/>
      <name val="Calibri"/>
      <family val="2"/>
      <scheme val="minor"/>
    </font>
    <font>
      <sz val="11"/>
      <color indexed="8"/>
      <name val="Calibri"/>
      <family val="2"/>
    </font>
    <font>
      <sz val="10"/>
      <color indexed="8"/>
      <name val="Arial"/>
      <family val="2"/>
    </font>
    <font>
      <sz val="11"/>
      <color rgb="FF0000FF"/>
      <name val="Calibri"/>
      <family val="2"/>
    </font>
    <font>
      <b/>
      <sz val="11"/>
      <color indexed="8"/>
      <name val="Calibri"/>
      <family val="2"/>
    </font>
    <font>
      <b/>
      <sz val="11"/>
      <color rgb="FF0000FF"/>
      <name val="Calibri"/>
      <family val="2"/>
    </font>
    <font>
      <sz val="10"/>
      <color rgb="FF0000FF"/>
      <name val="Arial"/>
      <family val="2"/>
    </font>
    <font>
      <sz val="10"/>
      <color theme="0"/>
      <name val="Arial"/>
      <family val="2"/>
    </font>
    <font>
      <sz val="11"/>
      <color theme="0"/>
      <name val="Calibri"/>
      <family val="2"/>
    </font>
    <font>
      <b/>
      <sz val="11"/>
      <color theme="0"/>
      <name val="Calibri"/>
      <family val="2"/>
    </font>
    <font>
      <sz val="11"/>
      <color indexed="8"/>
      <name val="Calibri"/>
      <family val="2"/>
    </font>
    <font>
      <b/>
      <sz val="11"/>
      <name val="Calibri"/>
      <family val="2"/>
    </font>
    <font>
      <sz val="9"/>
      <color indexed="81"/>
      <name val="Tahoma"/>
      <family val="2"/>
    </font>
    <font>
      <b/>
      <sz val="9"/>
      <color indexed="81"/>
      <name val="Tahoma"/>
      <family val="2"/>
    </font>
    <font>
      <sz val="11"/>
      <name val="Arial"/>
      <family val="2"/>
    </font>
    <font>
      <u/>
      <sz val="10.6"/>
      <color theme="10"/>
      <name val="Arial"/>
      <family val="2"/>
    </font>
    <font>
      <u/>
      <sz val="8"/>
      <color theme="10"/>
      <name val="Arial"/>
      <family val="2"/>
    </font>
    <font>
      <sz val="8"/>
      <color theme="0" tint="-0.249977111117893"/>
      <name val="Arial"/>
      <family val="2"/>
    </font>
    <font>
      <sz val="1"/>
      <name val="Arial"/>
      <family val="2"/>
    </font>
    <font>
      <sz val="8"/>
      <color rgb="FF0000FF"/>
      <name val="Arial"/>
      <family val="2"/>
    </font>
    <font>
      <sz val="8"/>
      <color rgb="FF0000FF"/>
      <name val="Times New Roman"/>
      <family val="1"/>
    </font>
    <font>
      <b/>
      <sz val="10"/>
      <color theme="0" tint="-0.14999847407452621"/>
      <name val="Arial"/>
      <family val="2"/>
    </font>
    <font>
      <sz val="6"/>
      <name val="Arial"/>
      <family val="2"/>
    </font>
    <font>
      <b/>
      <sz val="9"/>
      <color theme="0" tint="-0.499984740745262"/>
      <name val="Arial"/>
      <family val="2"/>
    </font>
    <font>
      <sz val="10"/>
      <name val="Arial"/>
      <family val="2"/>
    </font>
  </fonts>
  <fills count="22">
    <fill>
      <patternFill patternType="none"/>
    </fill>
    <fill>
      <patternFill patternType="gray125"/>
    </fill>
    <fill>
      <patternFill patternType="solid">
        <fgColor indexed="9"/>
        <bgColor indexed="64"/>
      </patternFill>
    </fill>
    <fill>
      <patternFill patternType="solid">
        <fgColor indexed="22"/>
        <bgColor indexed="0"/>
      </patternFill>
    </fill>
    <fill>
      <patternFill patternType="solid">
        <fgColor indexed="10"/>
        <bgColor indexed="64"/>
      </patternFill>
    </fill>
    <fill>
      <patternFill patternType="solid">
        <fgColor indexed="10"/>
        <bgColor indexed="8"/>
      </patternFill>
    </fill>
    <fill>
      <patternFill patternType="solid">
        <fgColor indexed="8"/>
        <bgColor indexed="64"/>
      </patternFill>
    </fill>
    <fill>
      <patternFill patternType="solid">
        <fgColor indexed="13"/>
        <bgColor indexed="64"/>
      </patternFill>
    </fill>
    <fill>
      <patternFill patternType="solid">
        <fgColor indexed="63"/>
        <bgColor indexed="64"/>
      </patternFill>
    </fill>
    <fill>
      <patternFill patternType="solid">
        <fgColor indexed="22"/>
        <bgColor indexed="64"/>
      </patternFill>
    </fill>
    <fill>
      <patternFill patternType="solid">
        <fgColor rgb="FF00B050"/>
        <bgColor indexed="64"/>
      </patternFill>
    </fill>
    <fill>
      <patternFill patternType="solid">
        <fgColor rgb="FFFFFF00"/>
        <bgColor indexed="64"/>
      </patternFill>
    </fill>
    <fill>
      <patternFill patternType="solid">
        <fgColor rgb="FF0000FF"/>
        <bgColor indexed="64"/>
      </patternFill>
    </fill>
    <fill>
      <patternFill patternType="solid">
        <fgColor theme="5" tint="0.79998168889431442"/>
        <bgColor indexed="64"/>
      </patternFill>
    </fill>
    <fill>
      <patternFill patternType="solid">
        <fgColor rgb="FF7030A0"/>
        <bgColor indexed="64"/>
      </patternFill>
    </fill>
    <fill>
      <patternFill patternType="solid">
        <fgColor theme="0"/>
        <bgColor indexed="64"/>
      </patternFill>
    </fill>
    <fill>
      <patternFill patternType="solid">
        <fgColor theme="5" tint="-0.499984740745262"/>
        <bgColor indexed="64"/>
      </patternFill>
    </fill>
    <fill>
      <patternFill patternType="solid">
        <fgColor theme="0" tint="-0.34998626667073579"/>
        <bgColor indexed="64"/>
      </patternFill>
    </fill>
    <fill>
      <patternFill patternType="solid">
        <fgColor theme="1"/>
        <bgColor indexed="64"/>
      </patternFill>
    </fill>
    <fill>
      <patternFill patternType="solid">
        <fgColor rgb="FFFF0000"/>
        <bgColor indexed="64"/>
      </patternFill>
    </fill>
    <fill>
      <patternFill patternType="solid">
        <fgColor rgb="FFFFC000"/>
        <bgColor indexed="64"/>
      </patternFill>
    </fill>
    <fill>
      <patternFill patternType="solid">
        <fgColor theme="2"/>
        <bgColor indexed="64"/>
      </patternFill>
    </fill>
  </fills>
  <borders count="38">
    <border>
      <left/>
      <right/>
      <top/>
      <bottom/>
      <diagonal/>
    </border>
    <border>
      <left style="thin">
        <color indexed="22"/>
      </left>
      <right style="thin">
        <color indexed="22"/>
      </right>
      <top style="thin">
        <color indexed="22"/>
      </top>
      <bottom style="thin">
        <color indexed="22"/>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22"/>
      </right>
      <top style="medium">
        <color indexed="64"/>
      </top>
      <bottom style="thin">
        <color indexed="2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8"/>
      </left>
      <right style="thin">
        <color indexed="8"/>
      </right>
      <top/>
      <bottom/>
      <diagonal/>
    </border>
    <border>
      <left style="thin">
        <color indexed="9"/>
      </left>
      <right style="thin">
        <color indexed="9"/>
      </right>
      <top style="thin">
        <color indexed="9"/>
      </top>
      <bottom style="thin">
        <color indexed="9"/>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top style="hair">
        <color indexed="64"/>
      </top>
      <bottom/>
      <diagonal/>
    </border>
    <border>
      <left/>
      <right style="hair">
        <color auto="1"/>
      </right>
      <top style="medium">
        <color auto="1"/>
      </top>
      <bottom/>
      <diagonal/>
    </border>
    <border>
      <left/>
      <right style="hair">
        <color auto="1"/>
      </right>
      <top/>
      <bottom/>
      <diagonal/>
    </border>
    <border>
      <left style="medium">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7">
    <xf numFmtId="0" fontId="0" fillId="0" borderId="0"/>
    <xf numFmtId="44" fontId="1" fillId="0" borderId="0" applyFont="0" applyFill="0" applyBorder="0" applyAlignment="0" applyProtection="0"/>
    <xf numFmtId="0" fontId="22" fillId="0" borderId="0"/>
    <xf numFmtId="0" fontId="41" fillId="0" borderId="0"/>
    <xf numFmtId="0" fontId="22" fillId="0" borderId="0"/>
    <xf numFmtId="0" fontId="54" fillId="0" borderId="0" applyNumberFormat="0" applyFill="0" applyBorder="0" applyAlignment="0" applyProtection="0">
      <alignment vertical="top"/>
      <protection locked="0"/>
    </xf>
    <xf numFmtId="43" fontId="63" fillId="0" borderId="0" applyFont="0" applyFill="0" applyBorder="0" applyAlignment="0" applyProtection="0"/>
  </cellStyleXfs>
  <cellXfs count="297">
    <xf numFmtId="0" fontId="0" fillId="0" borderId="0" xfId="0"/>
    <xf numFmtId="0" fontId="12" fillId="2" borderId="0" xfId="0" applyFont="1" applyFill="1" applyBorder="1"/>
    <xf numFmtId="0" fontId="0" fillId="2" borderId="0" xfId="0" applyFill="1"/>
    <xf numFmtId="0" fontId="0" fillId="2" borderId="0" xfId="0" applyFill="1" applyBorder="1" applyAlignment="1">
      <alignment horizontal="centerContinuous"/>
    </xf>
    <xf numFmtId="0" fontId="0" fillId="2" borderId="0" xfId="0" applyFill="1" applyBorder="1"/>
    <xf numFmtId="0" fontId="5" fillId="2" borderId="2" xfId="0" applyFont="1" applyFill="1" applyBorder="1"/>
    <xf numFmtId="0" fontId="0" fillId="2" borderId="3" xfId="0" applyFill="1" applyBorder="1"/>
    <xf numFmtId="0" fontId="4" fillId="2" borderId="2" xfId="0" applyFont="1" applyFill="1" applyBorder="1"/>
    <xf numFmtId="0" fontId="0" fillId="2" borderId="0" xfId="0" applyFill="1" applyBorder="1" applyProtection="1"/>
    <xf numFmtId="0" fontId="6" fillId="2" borderId="0" xfId="0" applyFont="1" applyFill="1" applyBorder="1" applyAlignment="1">
      <alignment horizontal="centerContinuous"/>
    </xf>
    <xf numFmtId="0" fontId="3" fillId="2" borderId="0" xfId="0" applyFont="1" applyFill="1" applyBorder="1" applyAlignment="1" applyProtection="1">
      <alignment horizontal="centerContinuous"/>
    </xf>
    <xf numFmtId="164" fontId="3" fillId="2" borderId="0" xfId="1" applyNumberFormat="1" applyFont="1" applyFill="1" applyBorder="1" applyAlignment="1" applyProtection="1">
      <alignment horizontal="centerContinuous"/>
    </xf>
    <xf numFmtId="0" fontId="6" fillId="2" borderId="0" xfId="0" applyFont="1" applyFill="1" applyBorder="1"/>
    <xf numFmtId="0" fontId="6" fillId="2" borderId="0" xfId="0" applyFont="1" applyFill="1" applyBorder="1" applyAlignment="1">
      <alignment horizontal="center"/>
    </xf>
    <xf numFmtId="0" fontId="0" fillId="2" borderId="0" xfId="0" applyFill="1" applyBorder="1" applyAlignment="1">
      <alignment horizontal="center"/>
    </xf>
    <xf numFmtId="49" fontId="10" fillId="2" borderId="4" xfId="0" applyNumberFormat="1" applyFont="1" applyFill="1" applyBorder="1" applyAlignment="1" applyProtection="1">
      <alignment horizontal="center"/>
      <protection locked="0"/>
    </xf>
    <xf numFmtId="49" fontId="10" fillId="2" borderId="5" xfId="0" applyNumberFormat="1" applyFont="1" applyFill="1" applyBorder="1" applyAlignment="1" applyProtection="1">
      <alignment horizontal="center"/>
      <protection locked="0"/>
    </xf>
    <xf numFmtId="49" fontId="10" fillId="2" borderId="6" xfId="0" applyNumberFormat="1" applyFont="1" applyFill="1" applyBorder="1" applyAlignment="1" applyProtection="1">
      <alignment horizontal="center"/>
      <protection locked="0"/>
    </xf>
    <xf numFmtId="0" fontId="7" fillId="2" borderId="0" xfId="0" applyFont="1" applyFill="1" applyBorder="1" applyAlignment="1" applyProtection="1"/>
    <xf numFmtId="0" fontId="2" fillId="2" borderId="2" xfId="0" applyFont="1" applyFill="1" applyBorder="1"/>
    <xf numFmtId="0" fontId="8" fillId="2" borderId="0" xfId="0" applyFont="1" applyFill="1" applyBorder="1"/>
    <xf numFmtId="0" fontId="0" fillId="2" borderId="0" xfId="0" applyFill="1" applyBorder="1" applyAlignment="1" applyProtection="1"/>
    <xf numFmtId="0" fontId="3" fillId="2" borderId="0" xfId="0" applyFont="1" applyFill="1" applyBorder="1"/>
    <xf numFmtId="0" fontId="4" fillId="2" borderId="0" xfId="0" applyFont="1" applyFill="1" applyBorder="1"/>
    <xf numFmtId="0" fontId="0" fillId="2" borderId="2" xfId="0" applyFill="1" applyBorder="1"/>
    <xf numFmtId="0" fontId="19" fillId="2" borderId="0" xfId="0" applyFont="1" applyFill="1"/>
    <xf numFmtId="0" fontId="18" fillId="2" borderId="2" xfId="0" applyFont="1" applyFill="1" applyBorder="1"/>
    <xf numFmtId="0" fontId="19" fillId="2" borderId="0" xfId="0" applyFont="1" applyFill="1" applyBorder="1"/>
    <xf numFmtId="0" fontId="19" fillId="2" borderId="3" xfId="0" applyFont="1" applyFill="1" applyBorder="1"/>
    <xf numFmtId="0" fontId="9" fillId="2" borderId="0" xfId="0" applyFont="1" applyFill="1" applyBorder="1" applyAlignment="1">
      <alignment horizontal="center"/>
    </xf>
    <xf numFmtId="0" fontId="4" fillId="2" borderId="8" xfId="0" applyFont="1" applyFill="1" applyBorder="1"/>
    <xf numFmtId="0" fontId="0" fillId="2" borderId="9" xfId="0" applyFill="1" applyBorder="1"/>
    <xf numFmtId="0" fontId="0" fillId="2" borderId="10" xfId="0" applyFill="1" applyBorder="1"/>
    <xf numFmtId="0" fontId="0" fillId="2" borderId="0" xfId="0" applyFill="1" applyProtection="1">
      <protection hidden="1"/>
    </xf>
    <xf numFmtId="0" fontId="2" fillId="2" borderId="0" xfId="0" applyFont="1" applyFill="1" applyBorder="1" applyAlignment="1" applyProtection="1">
      <alignment horizontal="centerContinuous"/>
      <protection hidden="1"/>
    </xf>
    <xf numFmtId="0" fontId="3" fillId="2" borderId="0" xfId="0" applyFont="1" applyFill="1" applyBorder="1" applyAlignment="1" applyProtection="1">
      <alignment horizontal="centerContinuous"/>
      <protection hidden="1"/>
    </xf>
    <xf numFmtId="0" fontId="0" fillId="2" borderId="0" xfId="0" applyFill="1" applyBorder="1" applyAlignment="1" applyProtection="1">
      <alignment horizontal="centerContinuous"/>
      <protection hidden="1"/>
    </xf>
    <xf numFmtId="0" fontId="2" fillId="2" borderId="9" xfId="0" applyFont="1" applyFill="1" applyBorder="1" applyAlignment="1" applyProtection="1">
      <alignment horizontal="centerContinuous"/>
      <protection hidden="1"/>
    </xf>
    <xf numFmtId="0" fontId="0" fillId="2" borderId="9" xfId="0" applyFill="1" applyBorder="1" applyAlignment="1" applyProtection="1">
      <alignment horizontal="centerContinuous"/>
      <protection hidden="1"/>
    </xf>
    <xf numFmtId="0" fontId="0" fillId="2" borderId="11" xfId="0" applyFill="1" applyBorder="1"/>
    <xf numFmtId="0" fontId="0" fillId="2" borderId="12" xfId="0" applyFill="1" applyBorder="1"/>
    <xf numFmtId="0" fontId="0" fillId="2" borderId="13" xfId="0" applyFill="1" applyBorder="1"/>
    <xf numFmtId="0" fontId="0" fillId="2" borderId="8" xfId="0" applyFill="1" applyBorder="1"/>
    <xf numFmtId="49" fontId="0" fillId="2" borderId="0" xfId="0" applyNumberFormat="1" applyFill="1" applyBorder="1"/>
    <xf numFmtId="0" fontId="0" fillId="0" borderId="0" xfId="0" applyFill="1" applyBorder="1" applyProtection="1">
      <protection hidden="1"/>
    </xf>
    <xf numFmtId="0" fontId="3" fillId="0" borderId="0" xfId="0" applyFont="1" applyFill="1" applyBorder="1" applyProtection="1">
      <protection hidden="1"/>
    </xf>
    <xf numFmtId="0" fontId="25" fillId="4" borderId="14" xfId="2" applyFont="1" applyFill="1" applyBorder="1" applyAlignment="1" applyProtection="1">
      <alignment horizontal="center"/>
      <protection hidden="1"/>
    </xf>
    <xf numFmtId="0" fontId="25" fillId="5" borderId="15" xfId="2" applyFont="1" applyFill="1" applyBorder="1" applyAlignment="1" applyProtection="1">
      <alignment horizontal="center" wrapText="1"/>
      <protection hidden="1"/>
    </xf>
    <xf numFmtId="0" fontId="12" fillId="0" borderId="0" xfId="0" applyFont="1" applyFill="1" applyBorder="1" applyProtection="1">
      <protection hidden="1"/>
    </xf>
    <xf numFmtId="0" fontId="12" fillId="0" borderId="0" xfId="0" applyFont="1" applyFill="1" applyProtection="1">
      <protection hidden="1"/>
    </xf>
    <xf numFmtId="0" fontId="17" fillId="0" borderId="0" xfId="0" applyFont="1" applyFill="1" applyProtection="1">
      <protection hidden="1"/>
    </xf>
    <xf numFmtId="7" fontId="12" fillId="0" borderId="0" xfId="0" applyNumberFormat="1" applyFont="1" applyFill="1" applyProtection="1">
      <protection hidden="1"/>
    </xf>
    <xf numFmtId="15" fontId="12" fillId="0" borderId="0" xfId="0" applyNumberFormat="1" applyFont="1" applyFill="1" applyProtection="1">
      <protection hidden="1"/>
    </xf>
    <xf numFmtId="0" fontId="25" fillId="6" borderId="17" xfId="0" applyFont="1" applyFill="1" applyBorder="1" applyAlignment="1" applyProtection="1">
      <alignment horizontal="centerContinuous" vertical="center"/>
      <protection hidden="1"/>
    </xf>
    <xf numFmtId="0" fontId="25" fillId="6" borderId="18" xfId="0" applyFont="1" applyFill="1" applyBorder="1" applyAlignment="1" applyProtection="1">
      <alignment horizontal="centerContinuous" vertical="center"/>
      <protection hidden="1"/>
    </xf>
    <xf numFmtId="0" fontId="25" fillId="6" borderId="19" xfId="0" applyFont="1" applyFill="1" applyBorder="1" applyAlignment="1" applyProtection="1">
      <alignment horizontal="centerContinuous" vertical="center"/>
      <protection hidden="1"/>
    </xf>
    <xf numFmtId="0" fontId="0" fillId="2" borderId="0" xfId="0" applyNumberFormat="1" applyFill="1" applyBorder="1"/>
    <xf numFmtId="0" fontId="0" fillId="2" borderId="12" xfId="0" applyNumberFormat="1" applyFill="1" applyBorder="1"/>
    <xf numFmtId="0" fontId="27" fillId="10" borderId="0" xfId="0" applyFont="1" applyFill="1" applyBorder="1" applyAlignment="1" applyProtection="1">
      <alignment horizontal="centerContinuous" vertical="center" shrinkToFit="1"/>
      <protection hidden="1"/>
    </xf>
    <xf numFmtId="0" fontId="0" fillId="10" borderId="0" xfId="0" applyFill="1" applyBorder="1" applyAlignment="1" applyProtection="1">
      <alignment horizontal="centerContinuous"/>
      <protection hidden="1"/>
    </xf>
    <xf numFmtId="0" fontId="28" fillId="11" borderId="0" xfId="0" applyFont="1" applyFill="1" applyBorder="1" applyAlignment="1" applyProtection="1">
      <alignment horizontal="centerContinuous" shrinkToFit="1"/>
      <protection hidden="1"/>
    </xf>
    <xf numFmtId="0" fontId="0" fillId="11" borderId="0" xfId="0" applyFill="1" applyBorder="1" applyAlignment="1" applyProtection="1">
      <alignment horizontal="centerContinuous" shrinkToFit="1"/>
      <protection hidden="1"/>
    </xf>
    <xf numFmtId="0" fontId="25" fillId="12" borderId="20" xfId="0" applyFont="1" applyFill="1" applyBorder="1" applyAlignment="1" applyProtection="1">
      <alignment horizontal="center"/>
      <protection hidden="1"/>
    </xf>
    <xf numFmtId="0" fontId="36" fillId="12" borderId="20" xfId="0" applyFont="1" applyFill="1" applyBorder="1" applyAlignment="1" applyProtection="1">
      <alignment horizontal="center"/>
      <protection hidden="1"/>
    </xf>
    <xf numFmtId="0" fontId="0" fillId="13" borderId="20" xfId="0" applyFill="1" applyBorder="1"/>
    <xf numFmtId="14" fontId="0" fillId="13" borderId="20" xfId="0" applyNumberFormat="1" applyFill="1" applyBorder="1"/>
    <xf numFmtId="49" fontId="3" fillId="0" borderId="0" xfId="0" applyNumberFormat="1" applyFont="1" applyFill="1" applyBorder="1" applyProtection="1">
      <protection hidden="1"/>
    </xf>
    <xf numFmtId="0" fontId="35" fillId="14" borderId="20" xfId="0" applyFont="1" applyFill="1" applyBorder="1" applyProtection="1">
      <protection hidden="1"/>
    </xf>
    <xf numFmtId="0" fontId="37" fillId="12" borderId="20" xfId="0" applyFont="1" applyFill="1" applyBorder="1" applyProtection="1">
      <protection hidden="1"/>
    </xf>
    <xf numFmtId="0" fontId="36" fillId="10" borderId="20" xfId="0" applyFont="1" applyFill="1" applyBorder="1" applyProtection="1">
      <protection hidden="1"/>
    </xf>
    <xf numFmtId="0" fontId="38" fillId="0" borderId="20" xfId="0" applyFont="1" applyFill="1" applyBorder="1" applyAlignment="1" applyProtection="1">
      <alignment horizontal="center" vertical="center" shrinkToFit="1"/>
      <protection hidden="1"/>
    </xf>
    <xf numFmtId="49" fontId="7" fillId="2" borderId="0" xfId="1" applyNumberFormat="1" applyFont="1" applyFill="1" applyBorder="1" applyAlignment="1" applyProtection="1">
      <alignment horizontal="left"/>
      <protection hidden="1"/>
    </xf>
    <xf numFmtId="49" fontId="12" fillId="2" borderId="0" xfId="1" applyNumberFormat="1" applyFont="1" applyFill="1" applyBorder="1" applyAlignment="1" applyProtection="1">
      <alignment horizontal="left"/>
      <protection hidden="1"/>
    </xf>
    <xf numFmtId="0" fontId="40" fillId="0" borderId="1" xfId="3" applyFont="1" applyFill="1" applyBorder="1" applyAlignment="1">
      <alignment wrapText="1"/>
    </xf>
    <xf numFmtId="0" fontId="3" fillId="0" borderId="0" xfId="0" applyFont="1"/>
    <xf numFmtId="0" fontId="43" fillId="3" borderId="27" xfId="3" applyFont="1" applyFill="1" applyBorder="1" applyAlignment="1">
      <alignment horizontal="center"/>
    </xf>
    <xf numFmtId="0" fontId="44" fillId="3" borderId="27" xfId="3" applyFont="1" applyFill="1" applyBorder="1" applyAlignment="1">
      <alignment horizontal="center"/>
    </xf>
    <xf numFmtId="0" fontId="24" fillId="0" borderId="0" xfId="0" applyFont="1" applyAlignment="1">
      <alignment horizontal="center"/>
    </xf>
    <xf numFmtId="0" fontId="7" fillId="0" borderId="0" xfId="0" applyFont="1" applyAlignment="1">
      <alignment horizontal="left"/>
    </xf>
    <xf numFmtId="0" fontId="45" fillId="0" borderId="0" xfId="0" applyFont="1"/>
    <xf numFmtId="0" fontId="46" fillId="12" borderId="0" xfId="0" applyFont="1" applyFill="1"/>
    <xf numFmtId="0" fontId="47" fillId="12" borderId="1" xfId="3" applyFont="1" applyFill="1" applyBorder="1" applyAlignment="1">
      <alignment wrapText="1"/>
    </xf>
    <xf numFmtId="15" fontId="47" fillId="12" borderId="1" xfId="3" applyNumberFormat="1" applyFont="1" applyFill="1" applyBorder="1" applyAlignment="1">
      <alignment horizontal="right" wrapText="1"/>
    </xf>
    <xf numFmtId="0" fontId="47" fillId="12" borderId="1" xfId="3" applyFont="1" applyFill="1" applyBorder="1" applyAlignment="1">
      <alignment horizontal="right" wrapText="1"/>
    </xf>
    <xf numFmtId="0" fontId="48" fillId="12" borderId="1" xfId="3" applyFont="1" applyFill="1" applyBorder="1" applyAlignment="1">
      <alignment wrapText="1"/>
    </xf>
    <xf numFmtId="15" fontId="48" fillId="12" borderId="1" xfId="3" applyNumberFormat="1" applyFont="1" applyFill="1" applyBorder="1" applyAlignment="1">
      <alignment horizontal="right" wrapText="1"/>
    </xf>
    <xf numFmtId="0" fontId="48" fillId="12" borderId="1" xfId="3" applyFont="1" applyFill="1" applyBorder="1" applyAlignment="1">
      <alignment horizontal="right" wrapText="1"/>
    </xf>
    <xf numFmtId="0" fontId="0" fillId="11" borderId="0" xfId="0" applyFill="1"/>
    <xf numFmtId="0" fontId="12" fillId="11" borderId="0" xfId="0" applyFont="1" applyFill="1"/>
    <xf numFmtId="0" fontId="50" fillId="3" borderId="27" xfId="3" applyFont="1" applyFill="1" applyBorder="1" applyAlignment="1">
      <alignment horizontal="center"/>
    </xf>
    <xf numFmtId="0" fontId="12" fillId="0" borderId="0" xfId="0" applyFont="1"/>
    <xf numFmtId="49" fontId="44" fillId="0" borderId="1" xfId="3" applyNumberFormat="1" applyFont="1" applyFill="1" applyBorder="1" applyAlignment="1">
      <alignment wrapText="1"/>
    </xf>
    <xf numFmtId="0" fontId="44" fillId="0" borderId="1" xfId="3" applyFont="1" applyFill="1" applyBorder="1" applyAlignment="1">
      <alignment wrapText="1"/>
    </xf>
    <xf numFmtId="0" fontId="38" fillId="11" borderId="0" xfId="0" applyFont="1" applyFill="1"/>
    <xf numFmtId="0" fontId="38" fillId="0" borderId="0" xfId="0" applyFont="1"/>
    <xf numFmtId="0" fontId="44" fillId="0" borderId="1" xfId="3" applyFont="1" applyFill="1" applyBorder="1" applyAlignment="1">
      <alignment horizontal="right" wrapText="1"/>
    </xf>
    <xf numFmtId="15" fontId="44" fillId="0" borderId="1" xfId="3" applyNumberFormat="1" applyFont="1" applyFill="1" applyBorder="1" applyAlignment="1">
      <alignment horizontal="right" wrapText="1"/>
    </xf>
    <xf numFmtId="0" fontId="24" fillId="11" borderId="0" xfId="0" applyFont="1" applyFill="1" applyBorder="1" applyAlignment="1" applyProtection="1">
      <alignment horizontal="center"/>
      <protection hidden="1"/>
    </xf>
    <xf numFmtId="49" fontId="48" fillId="12" borderId="1" xfId="3" applyNumberFormat="1" applyFont="1" applyFill="1" applyBorder="1" applyAlignment="1">
      <alignment wrapText="1"/>
    </xf>
    <xf numFmtId="0" fontId="3" fillId="0" borderId="0" xfId="0" applyFont="1" applyFill="1" applyProtection="1">
      <protection hidden="1"/>
    </xf>
    <xf numFmtId="0" fontId="50" fillId="0" borderId="1" xfId="3" applyFont="1" applyFill="1" applyBorder="1" applyAlignment="1">
      <alignment wrapText="1"/>
    </xf>
    <xf numFmtId="165" fontId="3" fillId="0" borderId="0" xfId="0" applyNumberFormat="1" applyFont="1" applyFill="1" applyAlignment="1" applyProtection="1">
      <alignment horizontal="right"/>
      <protection hidden="1"/>
    </xf>
    <xf numFmtId="49" fontId="3" fillId="0" borderId="0" xfId="0" applyNumberFormat="1" applyFont="1" applyFill="1" applyProtection="1">
      <protection hidden="1"/>
    </xf>
    <xf numFmtId="15" fontId="23" fillId="0" borderId="1" xfId="2" applyNumberFormat="1" applyFont="1" applyFill="1" applyBorder="1" applyAlignment="1">
      <alignment horizontal="right" wrapText="1"/>
    </xf>
    <xf numFmtId="0" fontId="3" fillId="0" borderId="0" xfId="0" applyFont="1" applyFill="1" applyBorder="1" applyAlignment="1" applyProtection="1">
      <alignment horizontal="left"/>
      <protection hidden="1"/>
    </xf>
    <xf numFmtId="15" fontId="3" fillId="0" borderId="1" xfId="2" applyNumberFormat="1" applyFont="1" applyFill="1" applyBorder="1" applyAlignment="1">
      <alignment horizontal="right" wrapText="1"/>
    </xf>
    <xf numFmtId="0" fontId="3" fillId="0" borderId="0" xfId="0" applyFont="1" applyFill="1" applyBorder="1" applyAlignment="1" applyProtection="1">
      <alignment horizontal="right"/>
      <protection hidden="1"/>
    </xf>
    <xf numFmtId="166" fontId="3" fillId="0" borderId="0" xfId="0" applyNumberFormat="1" applyFont="1" applyFill="1" applyBorder="1" applyAlignment="1" applyProtection="1">
      <alignment horizontal="left"/>
      <protection hidden="1"/>
    </xf>
    <xf numFmtId="0" fontId="49" fillId="0" borderId="1" xfId="4" applyFont="1" applyFill="1" applyBorder="1" applyAlignment="1">
      <alignment wrapText="1"/>
    </xf>
    <xf numFmtId="0" fontId="49" fillId="0" borderId="1" xfId="4" applyFont="1" applyFill="1" applyBorder="1" applyAlignment="1">
      <alignment horizontal="right" wrapText="1"/>
    </xf>
    <xf numFmtId="7" fontId="49" fillId="0" borderId="1" xfId="4" applyNumberFormat="1" applyFont="1" applyFill="1" applyBorder="1" applyAlignment="1">
      <alignment horizontal="right" wrapText="1"/>
    </xf>
    <xf numFmtId="0" fontId="46" fillId="0" borderId="0" xfId="0" applyFont="1" applyFill="1"/>
    <xf numFmtId="0" fontId="40" fillId="0" borderId="1" xfId="3" applyFont="1" applyFill="1" applyBorder="1" applyAlignment="1">
      <alignment horizontal="center" wrapText="1"/>
    </xf>
    <xf numFmtId="0" fontId="44" fillId="0" borderId="1" xfId="3" applyFont="1" applyFill="1" applyBorder="1" applyAlignment="1">
      <alignment horizontal="center" wrapText="1"/>
    </xf>
    <xf numFmtId="0" fontId="42" fillId="3" borderId="27" xfId="4" applyFont="1" applyFill="1" applyBorder="1" applyAlignment="1">
      <alignment horizontal="center"/>
    </xf>
    <xf numFmtId="7" fontId="42" fillId="0" borderId="1" xfId="4" applyNumberFormat="1" applyFont="1" applyFill="1" applyBorder="1" applyAlignment="1">
      <alignment horizontal="right" wrapText="1"/>
    </xf>
    <xf numFmtId="0" fontId="44" fillId="3" borderId="27" xfId="4" applyFont="1" applyFill="1" applyBorder="1" applyAlignment="1">
      <alignment horizontal="center"/>
    </xf>
    <xf numFmtId="0" fontId="43" fillId="3" borderId="27" xfId="4" applyFont="1" applyFill="1" applyBorder="1" applyAlignment="1">
      <alignment horizontal="center"/>
    </xf>
    <xf numFmtId="0" fontId="50" fillId="3" borderId="27" xfId="4" applyFont="1" applyFill="1" applyBorder="1" applyAlignment="1">
      <alignment horizontal="center"/>
    </xf>
    <xf numFmtId="0" fontId="3" fillId="0" borderId="0" xfId="0" applyFont="1" applyAlignment="1">
      <alignment horizontal="center"/>
    </xf>
    <xf numFmtId="165" fontId="3" fillId="0" borderId="0" xfId="0" applyNumberFormat="1" applyFont="1" applyFill="1" applyProtection="1">
      <protection hidden="1"/>
    </xf>
    <xf numFmtId="0" fontId="3" fillId="0" borderId="0" xfId="0" applyFont="1" applyFill="1" applyAlignment="1" applyProtection="1">
      <alignment horizontal="right"/>
      <protection hidden="1"/>
    </xf>
    <xf numFmtId="0" fontId="48" fillId="12" borderId="1" xfId="4" applyFont="1" applyFill="1" applyBorder="1" applyAlignment="1">
      <alignment wrapText="1"/>
    </xf>
    <xf numFmtId="0" fontId="48" fillId="12" borderId="1" xfId="4" applyFont="1" applyFill="1" applyBorder="1" applyAlignment="1">
      <alignment horizontal="right" wrapText="1"/>
    </xf>
    <xf numFmtId="15" fontId="48" fillId="12" borderId="1" xfId="4" applyNumberFormat="1" applyFont="1" applyFill="1" applyBorder="1" applyAlignment="1">
      <alignment horizontal="right" wrapText="1"/>
    </xf>
    <xf numFmtId="0" fontId="47" fillId="12" borderId="1" xfId="4" applyFont="1" applyFill="1" applyBorder="1" applyAlignment="1">
      <alignment horizontal="right" wrapText="1"/>
    </xf>
    <xf numFmtId="0" fontId="47" fillId="12" borderId="1" xfId="4" applyFont="1" applyFill="1" applyBorder="1" applyAlignment="1">
      <alignment wrapText="1"/>
    </xf>
    <xf numFmtId="7" fontId="47" fillId="12" borderId="1" xfId="4" applyNumberFormat="1" applyFont="1" applyFill="1" applyBorder="1" applyAlignment="1">
      <alignment horizontal="right" wrapText="1"/>
    </xf>
    <xf numFmtId="15" fontId="47" fillId="12" borderId="1" xfId="4" applyNumberFormat="1" applyFont="1" applyFill="1" applyBorder="1" applyAlignment="1">
      <alignment horizontal="right" wrapText="1"/>
    </xf>
    <xf numFmtId="0" fontId="46" fillId="12" borderId="0" xfId="4" applyFont="1" applyFill="1"/>
    <xf numFmtId="0" fontId="12" fillId="13" borderId="20" xfId="0" applyFont="1" applyFill="1" applyBorder="1"/>
    <xf numFmtId="0" fontId="25" fillId="12" borderId="20" xfId="0" applyFont="1" applyFill="1" applyBorder="1" applyProtection="1">
      <protection hidden="1"/>
    </xf>
    <xf numFmtId="0" fontId="25" fillId="19" borderId="18" xfId="0" applyFont="1" applyFill="1" applyBorder="1" applyAlignment="1" applyProtection="1">
      <alignment horizontal="centerContinuous" vertical="center"/>
      <protection hidden="1"/>
    </xf>
    <xf numFmtId="0" fontId="25" fillId="19" borderId="19" xfId="0" applyFont="1" applyFill="1" applyBorder="1" applyAlignment="1" applyProtection="1">
      <alignment horizontal="centerContinuous" vertical="center"/>
      <protection hidden="1"/>
    </xf>
    <xf numFmtId="166" fontId="12" fillId="0" borderId="0" xfId="0" applyNumberFormat="1" applyFont="1" applyFill="1" applyBorder="1"/>
    <xf numFmtId="14" fontId="0" fillId="0" borderId="0" xfId="0" applyNumberFormat="1"/>
    <xf numFmtId="0" fontId="6" fillId="7" borderId="0" xfId="0" applyFont="1" applyFill="1" applyBorder="1" applyAlignment="1" applyProtection="1">
      <alignment horizontal="center" vertical="center"/>
      <protection hidden="1"/>
    </xf>
    <xf numFmtId="0" fontId="0" fillId="0" borderId="0" xfId="0" applyFill="1"/>
    <xf numFmtId="0" fontId="1" fillId="2" borderId="0" xfId="0" applyFont="1" applyFill="1" applyBorder="1"/>
    <xf numFmtId="0" fontId="24" fillId="11" borderId="0" xfId="0" applyFont="1" applyFill="1" applyAlignment="1">
      <alignment horizontal="center"/>
    </xf>
    <xf numFmtId="49" fontId="26" fillId="2" borderId="0" xfId="1" applyNumberFormat="1" applyFont="1" applyFill="1" applyBorder="1" applyAlignment="1" applyProtection="1">
      <protection locked="0"/>
    </xf>
    <xf numFmtId="49" fontId="53" fillId="2" borderId="7" xfId="1" applyNumberFormat="1" applyFont="1" applyFill="1" applyBorder="1" applyAlignment="1" applyProtection="1">
      <alignment horizontal="center"/>
      <protection locked="0"/>
    </xf>
    <xf numFmtId="167" fontId="3" fillId="0" borderId="16" xfId="2" applyNumberFormat="1" applyFont="1" applyFill="1" applyBorder="1" applyAlignment="1" applyProtection="1">
      <alignment horizontal="center" wrapText="1"/>
      <protection hidden="1"/>
    </xf>
    <xf numFmtId="49" fontId="0" fillId="15" borderId="0" xfId="0" applyNumberFormat="1" applyFill="1" applyBorder="1" applyAlignment="1"/>
    <xf numFmtId="0" fontId="50" fillId="0" borderId="1" xfId="3" applyFont="1" applyFill="1" applyBorder="1" applyAlignment="1">
      <alignment horizontal="right" wrapText="1"/>
    </xf>
    <xf numFmtId="0" fontId="0" fillId="2" borderId="0" xfId="0" applyFill="1" applyBorder="1" applyProtection="1">
      <protection hidden="1"/>
    </xf>
    <xf numFmtId="0" fontId="4" fillId="2" borderId="0" xfId="0" applyFont="1" applyFill="1" applyBorder="1" applyProtection="1">
      <protection hidden="1"/>
    </xf>
    <xf numFmtId="0" fontId="14" fillId="2" borderId="0" xfId="0" applyFont="1" applyFill="1" applyProtection="1">
      <protection hidden="1"/>
    </xf>
    <xf numFmtId="0" fontId="45" fillId="2" borderId="0" xfId="0" applyFont="1" applyFill="1" applyProtection="1">
      <protection hidden="1"/>
    </xf>
    <xf numFmtId="0" fontId="56" fillId="2" borderId="0" xfId="0" applyFont="1" applyFill="1" applyBorder="1" applyAlignment="1">
      <alignment horizontal="center"/>
    </xf>
    <xf numFmtId="0" fontId="57" fillId="2" borderId="0" xfId="0" applyFont="1" applyFill="1" applyBorder="1" applyAlignment="1" applyProtection="1"/>
    <xf numFmtId="0" fontId="0" fillId="18" borderId="5" xfId="0" applyFill="1" applyBorder="1"/>
    <xf numFmtId="0" fontId="58" fillId="20" borderId="0" xfId="0" applyFont="1" applyFill="1" applyProtection="1">
      <protection locked="0"/>
    </xf>
    <xf numFmtId="0" fontId="11" fillId="20" borderId="0" xfId="0" applyFont="1" applyFill="1" applyProtection="1">
      <protection hidden="1"/>
    </xf>
    <xf numFmtId="0" fontId="59" fillId="20" borderId="0" xfId="0" applyFont="1" applyFill="1" applyProtection="1">
      <protection locked="0"/>
    </xf>
    <xf numFmtId="2" fontId="59" fillId="20" borderId="0" xfId="0" applyNumberFormat="1" applyFont="1" applyFill="1" applyProtection="1">
      <protection locked="0"/>
    </xf>
    <xf numFmtId="0" fontId="59" fillId="2" borderId="0" xfId="0" applyFont="1" applyFill="1" applyProtection="1">
      <protection hidden="1"/>
    </xf>
    <xf numFmtId="0" fontId="11" fillId="2" borderId="0" xfId="0" applyFont="1" applyFill="1" applyProtection="1">
      <protection hidden="1"/>
    </xf>
    <xf numFmtId="49" fontId="6" fillId="2" borderId="7" xfId="1" applyNumberFormat="1" applyFont="1" applyFill="1" applyBorder="1" applyAlignment="1" applyProtection="1">
      <alignment horizontal="center" vertical="center"/>
      <protection locked="0"/>
    </xf>
    <xf numFmtId="0" fontId="3" fillId="20" borderId="4" xfId="0" applyFont="1" applyFill="1" applyBorder="1" applyAlignment="1">
      <alignment horizontal="centerContinuous" vertical="center" wrapText="1"/>
    </xf>
    <xf numFmtId="0" fontId="3" fillId="20" borderId="6" xfId="0" applyFont="1" applyFill="1" applyBorder="1" applyAlignment="1">
      <alignment horizontal="centerContinuous" vertical="center" wrapText="1"/>
    </xf>
    <xf numFmtId="0" fontId="6" fillId="20" borderId="36" xfId="0" applyFont="1" applyFill="1" applyBorder="1"/>
    <xf numFmtId="0" fontId="6" fillId="20" borderId="37" xfId="0" applyFont="1" applyFill="1" applyBorder="1"/>
    <xf numFmtId="49" fontId="2" fillId="0" borderId="0" xfId="0" applyNumberFormat="1" applyFont="1" applyAlignment="1" applyProtection="1">
      <alignment horizontal="center"/>
      <protection hidden="1"/>
    </xf>
    <xf numFmtId="0" fontId="2" fillId="0" borderId="0" xfId="0" applyFont="1" applyProtection="1">
      <protection hidden="1"/>
    </xf>
    <xf numFmtId="0" fontId="3" fillId="20" borderId="0" xfId="0" applyFont="1" applyFill="1" applyAlignment="1">
      <alignment horizontal="center"/>
    </xf>
    <xf numFmtId="0" fontId="60" fillId="2" borderId="0" xfId="0" applyFont="1" applyFill="1" applyBorder="1" applyAlignment="1">
      <alignment horizontal="center"/>
    </xf>
    <xf numFmtId="0" fontId="3" fillId="2" borderId="0" xfId="0" applyFont="1" applyFill="1" applyBorder="1" applyAlignment="1"/>
    <xf numFmtId="0" fontId="60" fillId="2" borderId="0" xfId="0" applyFont="1" applyFill="1" applyBorder="1" applyAlignment="1"/>
    <xf numFmtId="0" fontId="3" fillId="17" borderId="29" xfId="0" applyFont="1" applyFill="1" applyBorder="1" applyAlignment="1" applyProtection="1">
      <alignment horizontal="center" vertical="center" textRotation="90" wrapText="1"/>
      <protection hidden="1"/>
    </xf>
    <xf numFmtId="0" fontId="3" fillId="10" borderId="29" xfId="0" applyFont="1" applyFill="1" applyBorder="1" applyAlignment="1" applyProtection="1">
      <alignment horizontal="center" vertical="center" textRotation="90" wrapText="1"/>
      <protection hidden="1"/>
    </xf>
    <xf numFmtId="2" fontId="61" fillId="2" borderId="0" xfId="0" applyNumberFormat="1" applyFont="1" applyFill="1" applyProtection="1">
      <protection hidden="1"/>
    </xf>
    <xf numFmtId="0" fontId="36" fillId="18" borderId="5" xfId="0" applyFont="1" applyFill="1" applyBorder="1" applyAlignment="1"/>
    <xf numFmtId="49" fontId="58" fillId="20" borderId="0" xfId="0" applyNumberFormat="1" applyFont="1" applyFill="1" applyProtection="1">
      <protection locked="0"/>
    </xf>
    <xf numFmtId="0" fontId="36" fillId="18" borderId="6" xfId="0" applyFont="1" applyFill="1" applyBorder="1" applyAlignment="1"/>
    <xf numFmtId="0" fontId="0" fillId="18" borderId="4" xfId="0" applyFill="1" applyBorder="1" applyAlignment="1" applyProtection="1">
      <protection hidden="1"/>
    </xf>
    <xf numFmtId="0" fontId="3" fillId="19" borderId="29" xfId="0" applyFont="1" applyFill="1" applyBorder="1" applyAlignment="1" applyProtection="1">
      <alignment horizontal="center" vertical="center" textRotation="90" wrapText="1"/>
      <protection hidden="1"/>
    </xf>
    <xf numFmtId="49" fontId="50" fillId="0" borderId="1" xfId="3" applyNumberFormat="1" applyFont="1" applyFill="1" applyBorder="1" applyAlignment="1">
      <alignment wrapText="1"/>
    </xf>
    <xf numFmtId="0" fontId="62" fillId="18" borderId="5" xfId="0" applyFont="1" applyFill="1" applyBorder="1" applyAlignment="1" applyProtection="1">
      <alignment horizontal="center" vertical="center"/>
      <protection hidden="1"/>
    </xf>
    <xf numFmtId="0" fontId="62" fillId="18" borderId="5" xfId="0" applyFont="1" applyFill="1" applyBorder="1" applyAlignment="1">
      <alignment vertical="center"/>
    </xf>
    <xf numFmtId="0" fontId="62" fillId="18" borderId="5" xfId="0" applyNumberFormat="1" applyFont="1" applyFill="1" applyBorder="1" applyAlignment="1">
      <alignment vertical="center"/>
    </xf>
    <xf numFmtId="0" fontId="1" fillId="2" borderId="0" xfId="0" applyFont="1" applyFill="1" applyProtection="1">
      <protection hidden="1"/>
    </xf>
    <xf numFmtId="0" fontId="1" fillId="2" borderId="0" xfId="0" applyFont="1" applyFill="1" applyBorder="1" applyProtection="1">
      <protection hidden="1"/>
    </xf>
    <xf numFmtId="0" fontId="58" fillId="15" borderId="0" xfId="0" applyFont="1" applyFill="1" applyProtection="1">
      <protection locked="0"/>
    </xf>
    <xf numFmtId="0" fontId="11" fillId="15" borderId="0" xfId="0" applyFont="1" applyFill="1" applyProtection="1">
      <protection hidden="1"/>
    </xf>
    <xf numFmtId="0" fontId="14" fillId="15" borderId="0" xfId="0" applyFont="1" applyFill="1" applyProtection="1">
      <protection hidden="1"/>
    </xf>
    <xf numFmtId="0" fontId="0" fillId="15" borderId="0" xfId="0" applyFill="1" applyProtection="1">
      <protection hidden="1"/>
    </xf>
    <xf numFmtId="0" fontId="45" fillId="15" borderId="0" xfId="0" applyFont="1" applyFill="1" applyProtection="1">
      <protection hidden="1"/>
    </xf>
    <xf numFmtId="43" fontId="0" fillId="2" borderId="0" xfId="6" applyFont="1" applyFill="1" applyProtection="1">
      <protection hidden="1"/>
    </xf>
    <xf numFmtId="0" fontId="1" fillId="2" borderId="0" xfId="0" applyFont="1" applyFill="1"/>
    <xf numFmtId="0" fontId="1" fillId="2" borderId="23" xfId="0" applyFont="1" applyFill="1" applyBorder="1" applyAlignment="1" applyProtection="1">
      <alignment horizontal="left"/>
      <protection locked="0"/>
    </xf>
    <xf numFmtId="0" fontId="1" fillId="2" borderId="24" xfId="0" applyFont="1" applyFill="1" applyBorder="1" applyAlignment="1" applyProtection="1">
      <alignment horizontal="left"/>
      <protection locked="0"/>
    </xf>
    <xf numFmtId="0" fontId="1" fillId="2" borderId="26" xfId="0"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0" fillId="2" borderId="0" xfId="0" applyFill="1" applyBorder="1" applyAlignment="1" applyProtection="1">
      <alignment horizontal="left"/>
      <protection locked="0"/>
    </xf>
    <xf numFmtId="0" fontId="9" fillId="2" borderId="0" xfId="0" applyFont="1" applyFill="1" applyBorder="1" applyAlignment="1">
      <alignment horizontal="center"/>
    </xf>
    <xf numFmtId="0" fontId="9" fillId="2" borderId="2" xfId="0" applyFont="1" applyFill="1" applyBorder="1" applyAlignment="1">
      <alignment horizontal="center"/>
    </xf>
    <xf numFmtId="0" fontId="4" fillId="2" borderId="21" xfId="0" applyFont="1" applyFill="1" applyBorder="1" applyAlignment="1" applyProtection="1">
      <alignment horizontal="left"/>
      <protection locked="0"/>
    </xf>
    <xf numFmtId="0" fontId="4" fillId="2" borderId="22" xfId="0" applyFont="1" applyFill="1" applyBorder="1" applyAlignment="1" applyProtection="1">
      <alignment horizontal="left"/>
      <protection locked="0"/>
    </xf>
    <xf numFmtId="0" fontId="0" fillId="2" borderId="23" xfId="0" applyFill="1" applyBorder="1" applyAlignment="1" applyProtection="1">
      <alignment horizontal="left"/>
      <protection locked="0"/>
    </xf>
    <xf numFmtId="0" fontId="0" fillId="2" borderId="24" xfId="0" applyFill="1" applyBorder="1" applyAlignment="1" applyProtection="1">
      <alignment horizontal="left"/>
      <protection locked="0"/>
    </xf>
    <xf numFmtId="0" fontId="0" fillId="2" borderId="26" xfId="0" applyFill="1" applyBorder="1" applyAlignment="1" applyProtection="1">
      <alignment horizontal="left"/>
      <protection locked="0"/>
    </xf>
    <xf numFmtId="0" fontId="3" fillId="2" borderId="23" xfId="0" applyFont="1" applyFill="1" applyBorder="1" applyAlignment="1" applyProtection="1">
      <alignment horizontal="left"/>
      <protection locked="0"/>
    </xf>
    <xf numFmtId="0" fontId="3" fillId="2" borderId="24" xfId="0" applyFont="1" applyFill="1" applyBorder="1" applyAlignment="1" applyProtection="1">
      <alignment horizontal="left"/>
      <protection locked="0"/>
    </xf>
    <xf numFmtId="0" fontId="3" fillId="2" borderId="26" xfId="0" applyFont="1" applyFill="1" applyBorder="1" applyAlignment="1" applyProtection="1">
      <alignment horizontal="left"/>
      <protection locked="0"/>
    </xf>
    <xf numFmtId="49" fontId="1" fillId="2" borderId="23" xfId="1" applyNumberFormat="1" applyFont="1" applyFill="1" applyBorder="1" applyAlignment="1" applyProtection="1">
      <alignment horizontal="left"/>
      <protection locked="0"/>
    </xf>
    <xf numFmtId="49" fontId="12" fillId="2" borderId="24" xfId="1" applyNumberFormat="1" applyFont="1" applyFill="1" applyBorder="1" applyAlignment="1" applyProtection="1">
      <alignment horizontal="left"/>
      <protection locked="0"/>
    </xf>
    <xf numFmtId="49" fontId="12" fillId="2" borderId="26" xfId="1" applyNumberFormat="1" applyFont="1" applyFill="1" applyBorder="1" applyAlignment="1" applyProtection="1">
      <alignment horizontal="left"/>
      <protection locked="0"/>
    </xf>
    <xf numFmtId="0" fontId="20" fillId="8" borderId="4" xfId="0" applyFont="1" applyFill="1" applyBorder="1" applyAlignment="1">
      <alignment horizontal="center"/>
    </xf>
    <xf numFmtId="0" fontId="20" fillId="8" borderId="5" xfId="0" applyFont="1" applyFill="1" applyBorder="1" applyAlignment="1">
      <alignment horizontal="center"/>
    </xf>
    <xf numFmtId="0" fontId="20" fillId="8" borderId="6" xfId="0" applyFont="1" applyFill="1" applyBorder="1" applyAlignment="1">
      <alignment horizontal="center"/>
    </xf>
    <xf numFmtId="49" fontId="21" fillId="2" borderId="23" xfId="1" applyNumberFormat="1" applyFont="1" applyFill="1" applyBorder="1" applyAlignment="1" applyProtection="1">
      <alignment horizontal="center"/>
      <protection locked="0"/>
    </xf>
    <xf numFmtId="49" fontId="21" fillId="2" borderId="24" xfId="1" applyNumberFormat="1" applyFont="1" applyFill="1" applyBorder="1" applyAlignment="1" applyProtection="1">
      <alignment horizontal="center"/>
      <protection locked="0"/>
    </xf>
    <xf numFmtId="49" fontId="21" fillId="2" borderId="26" xfId="1" applyNumberFormat="1" applyFont="1" applyFill="1" applyBorder="1" applyAlignment="1" applyProtection="1">
      <alignment horizontal="center"/>
      <protection locked="0"/>
    </xf>
    <xf numFmtId="49" fontId="1" fillId="2" borderId="24" xfId="1" applyNumberFormat="1" applyFont="1" applyFill="1" applyBorder="1" applyAlignment="1" applyProtection="1">
      <alignment horizontal="left"/>
      <protection locked="0"/>
    </xf>
    <xf numFmtId="49" fontId="1" fillId="2" borderId="26" xfId="1" applyNumberFormat="1" applyFont="1" applyFill="1" applyBorder="1" applyAlignment="1" applyProtection="1">
      <alignment horizontal="left"/>
      <protection locked="0"/>
    </xf>
    <xf numFmtId="49" fontId="7" fillId="2" borderId="23" xfId="0" applyNumberFormat="1" applyFont="1" applyFill="1" applyBorder="1" applyAlignment="1" applyProtection="1">
      <alignment horizontal="left"/>
      <protection locked="0"/>
    </xf>
    <xf numFmtId="49" fontId="7" fillId="2" borderId="24" xfId="0" applyNumberFormat="1" applyFont="1" applyFill="1" applyBorder="1" applyAlignment="1" applyProtection="1">
      <alignment horizontal="left"/>
      <protection locked="0"/>
    </xf>
    <xf numFmtId="49" fontId="7" fillId="2" borderId="26" xfId="0" applyNumberFormat="1" applyFont="1" applyFill="1" applyBorder="1" applyAlignment="1" applyProtection="1">
      <alignment horizontal="left"/>
      <protection locked="0"/>
    </xf>
    <xf numFmtId="49" fontId="7" fillId="2" borderId="23" xfId="1" applyNumberFormat="1" applyFont="1" applyFill="1" applyBorder="1" applyAlignment="1" applyProtection="1">
      <alignment horizontal="left"/>
      <protection locked="0"/>
    </xf>
    <xf numFmtId="49" fontId="7" fillId="2" borderId="24" xfId="1" applyNumberFormat="1" applyFont="1" applyFill="1" applyBorder="1" applyAlignment="1" applyProtection="1">
      <alignment horizontal="left"/>
      <protection locked="0"/>
    </xf>
    <xf numFmtId="49" fontId="7" fillId="2" borderId="26" xfId="1" applyNumberFormat="1" applyFont="1" applyFill="1" applyBorder="1" applyAlignment="1" applyProtection="1">
      <alignment horizontal="left"/>
      <protection locked="0"/>
    </xf>
    <xf numFmtId="0" fontId="55" fillId="2" borderId="30" xfId="5" applyFont="1" applyFill="1" applyBorder="1" applyAlignment="1" applyProtection="1">
      <alignment horizontal="left"/>
    </xf>
    <xf numFmtId="0" fontId="11" fillId="2" borderId="11"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11" fillId="2" borderId="31"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32" xfId="0" applyFont="1" applyFill="1" applyBorder="1" applyAlignment="1" applyProtection="1">
      <alignment horizontal="center" vertical="center" wrapText="1"/>
      <protection locked="0"/>
    </xf>
    <xf numFmtId="0" fontId="11" fillId="2" borderId="33" xfId="0" applyFont="1" applyFill="1" applyBorder="1" applyAlignment="1" applyProtection="1">
      <alignment horizontal="center" vertical="center" wrapText="1"/>
      <protection locked="0"/>
    </xf>
    <xf numFmtId="0" fontId="11" fillId="2" borderId="34" xfId="0" applyFont="1" applyFill="1" applyBorder="1" applyAlignment="1" applyProtection="1">
      <alignment horizontal="center" vertical="center" wrapText="1"/>
      <protection locked="0"/>
    </xf>
    <xf numFmtId="0" fontId="11" fillId="2" borderId="35" xfId="0" applyFont="1" applyFill="1" applyBorder="1" applyAlignment="1" applyProtection="1">
      <alignment horizontal="center" vertical="center" wrapText="1"/>
      <protection locked="0"/>
    </xf>
    <xf numFmtId="0" fontId="11" fillId="2" borderId="23" xfId="0" applyFont="1" applyFill="1" applyBorder="1" applyAlignment="1" applyProtection="1">
      <alignment horizontal="left"/>
      <protection locked="0"/>
    </xf>
    <xf numFmtId="0" fontId="11" fillId="2" borderId="24" xfId="0" applyFont="1" applyFill="1" applyBorder="1" applyAlignment="1" applyProtection="1">
      <alignment horizontal="left"/>
      <protection locked="0"/>
    </xf>
    <xf numFmtId="0" fontId="11" fillId="2" borderId="26" xfId="0" applyFont="1" applyFill="1" applyBorder="1" applyAlignment="1" applyProtection="1">
      <alignment horizontal="left"/>
      <protection locked="0"/>
    </xf>
    <xf numFmtId="9" fontId="21" fillId="2" borderId="23" xfId="1" applyNumberFormat="1" applyFont="1" applyFill="1" applyBorder="1" applyAlignment="1" applyProtection="1">
      <alignment horizontal="center"/>
      <protection locked="0"/>
    </xf>
    <xf numFmtId="9" fontId="21" fillId="2" borderId="24" xfId="1" applyNumberFormat="1" applyFont="1" applyFill="1" applyBorder="1" applyAlignment="1" applyProtection="1">
      <alignment horizontal="center"/>
      <protection locked="0"/>
    </xf>
    <xf numFmtId="9" fontId="21" fillId="2" borderId="25" xfId="1" applyNumberFormat="1" applyFont="1" applyFill="1" applyBorder="1" applyAlignment="1" applyProtection="1">
      <alignment horizontal="center"/>
      <protection locked="0"/>
    </xf>
    <xf numFmtId="49" fontId="21" fillId="2" borderId="23" xfId="1" applyNumberFormat="1" applyFont="1" applyFill="1" applyBorder="1" applyAlignment="1" applyProtection="1">
      <alignment horizontal="left"/>
      <protection locked="0"/>
    </xf>
    <xf numFmtId="49" fontId="21" fillId="2" borderId="24" xfId="1" applyNumberFormat="1" applyFont="1" applyFill="1" applyBorder="1" applyAlignment="1" applyProtection="1">
      <alignment horizontal="left"/>
      <protection locked="0"/>
    </xf>
    <xf numFmtId="49" fontId="21" fillId="2" borderId="25" xfId="1" applyNumberFormat="1" applyFont="1" applyFill="1" applyBorder="1" applyAlignment="1" applyProtection="1">
      <alignment horizontal="left"/>
      <protection locked="0"/>
    </xf>
    <xf numFmtId="0" fontId="8" fillId="8" borderId="4" xfId="0" applyFont="1" applyFill="1" applyBorder="1" applyAlignment="1">
      <alignment horizontal="left"/>
    </xf>
    <xf numFmtId="0" fontId="8" fillId="8" borderId="5" xfId="0" applyFont="1" applyFill="1" applyBorder="1" applyAlignment="1">
      <alignment horizontal="left"/>
    </xf>
    <xf numFmtId="0" fontId="8" fillId="8" borderId="6" xfId="0" applyFont="1" applyFill="1" applyBorder="1" applyAlignment="1">
      <alignment horizontal="left"/>
    </xf>
    <xf numFmtId="49" fontId="17" fillId="2" borderId="23" xfId="1" applyNumberFormat="1" applyFont="1" applyFill="1" applyBorder="1" applyAlignment="1" applyProtection="1">
      <alignment horizontal="left"/>
      <protection locked="0"/>
    </xf>
    <xf numFmtId="49" fontId="17" fillId="2" borderId="24" xfId="1" applyNumberFormat="1" applyFont="1" applyFill="1" applyBorder="1" applyAlignment="1" applyProtection="1">
      <alignment horizontal="left"/>
      <protection locked="0"/>
    </xf>
    <xf numFmtId="49" fontId="17" fillId="2" borderId="26" xfId="1" applyNumberFormat="1" applyFont="1" applyFill="1" applyBorder="1" applyAlignment="1" applyProtection="1">
      <alignment horizontal="left"/>
      <protection locked="0"/>
    </xf>
    <xf numFmtId="0" fontId="55" fillId="2" borderId="0" xfId="5" applyFont="1" applyFill="1" applyBorder="1" applyAlignment="1" applyProtection="1">
      <alignment horizontal="left"/>
    </xf>
    <xf numFmtId="0" fontId="1" fillId="0" borderId="24" xfId="0" applyFont="1" applyBorder="1" applyProtection="1">
      <protection locked="0"/>
    </xf>
    <xf numFmtId="0" fontId="1" fillId="0" borderId="26" xfId="0" applyFont="1" applyBorder="1" applyProtection="1">
      <protection locked="0"/>
    </xf>
    <xf numFmtId="43" fontId="10" fillId="2" borderId="23" xfId="6" applyFont="1" applyFill="1" applyBorder="1" applyAlignment="1" applyProtection="1">
      <alignment horizontal="center" vertical="center"/>
    </xf>
    <xf numFmtId="43" fontId="10" fillId="2" borderId="24" xfId="6" applyFont="1" applyFill="1" applyBorder="1" applyAlignment="1" applyProtection="1">
      <alignment horizontal="center" vertical="center"/>
    </xf>
    <xf numFmtId="43" fontId="10" fillId="2" borderId="25" xfId="6" applyFont="1" applyFill="1" applyBorder="1" applyAlignment="1" applyProtection="1">
      <alignment horizontal="center" vertical="center"/>
    </xf>
    <xf numFmtId="49" fontId="7" fillId="2" borderId="23" xfId="1" applyNumberFormat="1" applyFont="1" applyFill="1" applyBorder="1" applyAlignment="1" applyProtection="1">
      <alignment horizontal="center"/>
      <protection locked="0"/>
    </xf>
    <xf numFmtId="49" fontId="7" fillId="2" borderId="24" xfId="1" applyNumberFormat="1" applyFont="1" applyFill="1" applyBorder="1" applyAlignment="1" applyProtection="1">
      <alignment horizontal="center"/>
      <protection locked="0"/>
    </xf>
    <xf numFmtId="49" fontId="7" fillId="2" borderId="26" xfId="1" applyNumberFormat="1" applyFont="1" applyFill="1" applyBorder="1" applyAlignment="1" applyProtection="1">
      <alignment horizontal="center"/>
      <protection locked="0"/>
    </xf>
    <xf numFmtId="0" fontId="8" fillId="8" borderId="4" xfId="0" applyFont="1" applyFill="1" applyBorder="1" applyAlignment="1">
      <alignment horizontal="center"/>
    </xf>
    <xf numFmtId="0" fontId="8" fillId="8" borderId="5" xfId="0" applyFont="1" applyFill="1" applyBorder="1" applyAlignment="1">
      <alignment horizontal="center"/>
    </xf>
    <xf numFmtId="0" fontId="8" fillId="8" borderId="6" xfId="0" applyFont="1" applyFill="1" applyBorder="1" applyAlignment="1">
      <alignment horizontal="center"/>
    </xf>
    <xf numFmtId="164" fontId="7" fillId="2" borderId="23" xfId="1" applyNumberFormat="1" applyFont="1" applyFill="1" applyBorder="1" applyAlignment="1" applyProtection="1">
      <alignment horizontal="center"/>
      <protection locked="0"/>
    </xf>
    <xf numFmtId="164" fontId="7" fillId="2" borderId="24" xfId="1" applyNumberFormat="1" applyFont="1" applyFill="1" applyBorder="1" applyAlignment="1" applyProtection="1">
      <alignment horizontal="center"/>
      <protection locked="0"/>
    </xf>
    <xf numFmtId="164" fontId="7" fillId="2" borderId="26" xfId="1" applyNumberFormat="1" applyFont="1" applyFill="1" applyBorder="1" applyAlignment="1" applyProtection="1">
      <alignment horizontal="center"/>
      <protection locked="0"/>
    </xf>
    <xf numFmtId="0" fontId="3" fillId="2" borderId="0" xfId="0" applyFont="1" applyFill="1" applyBorder="1" applyAlignment="1" applyProtection="1">
      <alignment horizontal="center"/>
      <protection hidden="1"/>
    </xf>
    <xf numFmtId="14" fontId="3" fillId="2" borderId="9" xfId="0" applyNumberFormat="1" applyFont="1" applyFill="1" applyBorder="1" applyAlignment="1" applyProtection="1">
      <alignment horizontal="center"/>
      <protection hidden="1"/>
    </xf>
    <xf numFmtId="0" fontId="3" fillId="2" borderId="9" xfId="0" applyFont="1" applyFill="1" applyBorder="1" applyAlignment="1" applyProtection="1">
      <alignment horizontal="center"/>
      <protection hidden="1"/>
    </xf>
    <xf numFmtId="0" fontId="2" fillId="9" borderId="4" xfId="0" applyFont="1" applyFill="1" applyBorder="1" applyAlignment="1">
      <alignment horizontal="center"/>
    </xf>
    <xf numFmtId="0" fontId="2" fillId="9" borderId="5" xfId="0" applyFont="1" applyFill="1" applyBorder="1" applyAlignment="1">
      <alignment horizontal="center"/>
    </xf>
    <xf numFmtId="0" fontId="2" fillId="9" borderId="6" xfId="0" applyFont="1" applyFill="1" applyBorder="1" applyAlignment="1">
      <alignment horizontal="center"/>
    </xf>
    <xf numFmtId="0" fontId="2" fillId="2" borderId="11" xfId="0" applyNumberFormat="1" applyFont="1" applyFill="1" applyBorder="1" applyAlignment="1">
      <alignment horizontal="justify" wrapText="1"/>
    </xf>
    <xf numFmtId="0" fontId="2" fillId="2" borderId="12" xfId="0" applyNumberFormat="1" applyFont="1" applyFill="1" applyBorder="1" applyAlignment="1">
      <alignment horizontal="justify" wrapText="1"/>
    </xf>
    <xf numFmtId="0" fontId="2" fillId="2" borderId="13" xfId="0" applyNumberFormat="1" applyFont="1" applyFill="1" applyBorder="1" applyAlignment="1">
      <alignment horizontal="justify" wrapText="1"/>
    </xf>
    <xf numFmtId="0" fontId="6" fillId="2" borderId="23" xfId="1" applyNumberFormat="1" applyFont="1" applyFill="1" applyBorder="1" applyAlignment="1" applyProtection="1">
      <alignment horizontal="left"/>
      <protection locked="0"/>
    </xf>
    <xf numFmtId="0" fontId="6" fillId="2" borderId="24" xfId="1" applyNumberFormat="1" applyFont="1" applyFill="1" applyBorder="1" applyAlignment="1" applyProtection="1">
      <alignment horizontal="left"/>
      <protection locked="0"/>
    </xf>
    <xf numFmtId="0" fontId="6" fillId="2" borderId="26" xfId="1" applyNumberFormat="1" applyFont="1" applyFill="1" applyBorder="1" applyAlignment="1" applyProtection="1">
      <alignment horizontal="left"/>
      <protection locked="0"/>
    </xf>
    <xf numFmtId="2" fontId="62" fillId="18" borderId="5" xfId="0" applyNumberFormat="1" applyFont="1" applyFill="1" applyBorder="1" applyAlignment="1" applyProtection="1">
      <alignment horizontal="right" vertical="center"/>
      <protection hidden="1"/>
    </xf>
    <xf numFmtId="0" fontId="62" fillId="18" borderId="5" xfId="0" applyFont="1" applyFill="1" applyBorder="1" applyAlignment="1" applyProtection="1">
      <alignment horizontal="left" vertical="center"/>
      <protection hidden="1"/>
    </xf>
    <xf numFmtId="14" fontId="7" fillId="2" borderId="23" xfId="1" applyNumberFormat="1" applyFont="1" applyFill="1" applyBorder="1" applyAlignment="1" applyProtection="1">
      <alignment horizontal="center"/>
      <protection locked="0"/>
    </xf>
    <xf numFmtId="14" fontId="7" fillId="2" borderId="24" xfId="1" applyNumberFormat="1" applyFont="1" applyFill="1" applyBorder="1" applyAlignment="1" applyProtection="1">
      <alignment horizontal="center"/>
      <protection locked="0"/>
    </xf>
    <xf numFmtId="14" fontId="7" fillId="2" borderId="26" xfId="1" applyNumberFormat="1" applyFont="1" applyFill="1" applyBorder="1" applyAlignment="1" applyProtection="1">
      <alignment horizontal="center"/>
      <protection locked="0"/>
    </xf>
    <xf numFmtId="0" fontId="16" fillId="6" borderId="2" xfId="0" applyFont="1" applyFill="1" applyBorder="1" applyAlignment="1" applyProtection="1">
      <alignment horizontal="center"/>
    </xf>
    <xf numFmtId="0" fontId="16" fillId="6" borderId="0" xfId="0" applyFont="1" applyFill="1" applyBorder="1" applyAlignment="1" applyProtection="1">
      <alignment horizontal="center"/>
    </xf>
    <xf numFmtId="49" fontId="13" fillId="2" borderId="0" xfId="1" applyNumberFormat="1" applyFont="1" applyFill="1" applyBorder="1" applyAlignment="1" applyProtection="1">
      <alignment horizontal="left"/>
      <protection hidden="1"/>
    </xf>
    <xf numFmtId="0" fontId="3" fillId="21" borderId="11" xfId="0" applyFont="1" applyFill="1" applyBorder="1" applyAlignment="1">
      <alignment horizontal="center" vertical="center" wrapText="1"/>
    </xf>
    <xf numFmtId="0" fontId="3" fillId="21" borderId="12" xfId="0" applyFont="1" applyFill="1" applyBorder="1" applyAlignment="1">
      <alignment horizontal="center" vertical="center" wrapText="1"/>
    </xf>
    <xf numFmtId="0" fontId="3" fillId="21" borderId="31" xfId="0" applyFont="1" applyFill="1" applyBorder="1" applyAlignment="1">
      <alignment horizontal="center" vertical="center" wrapText="1"/>
    </xf>
    <xf numFmtId="0" fontId="3" fillId="21" borderId="2" xfId="0" applyFont="1" applyFill="1" applyBorder="1" applyAlignment="1">
      <alignment horizontal="center" vertical="center" wrapText="1"/>
    </xf>
    <xf numFmtId="0" fontId="3" fillId="21" borderId="0" xfId="0" applyFont="1" applyFill="1" applyBorder="1" applyAlignment="1">
      <alignment horizontal="center" vertical="center" wrapText="1"/>
    </xf>
    <xf numFmtId="0" fontId="3" fillId="21" borderId="32" xfId="0" applyFont="1" applyFill="1" applyBorder="1" applyAlignment="1">
      <alignment horizontal="center" vertical="center" wrapText="1"/>
    </xf>
    <xf numFmtId="0" fontId="3" fillId="21" borderId="33" xfId="0" applyFont="1" applyFill="1" applyBorder="1" applyAlignment="1">
      <alignment horizontal="center" vertical="center" wrapText="1"/>
    </xf>
    <xf numFmtId="0" fontId="3" fillId="21" borderId="34" xfId="0" applyFont="1" applyFill="1" applyBorder="1" applyAlignment="1">
      <alignment horizontal="center" vertical="center" wrapText="1"/>
    </xf>
    <xf numFmtId="0" fontId="3" fillId="21" borderId="35" xfId="0" applyFont="1" applyFill="1" applyBorder="1" applyAlignment="1">
      <alignment horizontal="center" vertical="center" wrapText="1"/>
    </xf>
    <xf numFmtId="0" fontId="35" fillId="16" borderId="0" xfId="0" applyFont="1" applyFill="1" applyBorder="1" applyAlignment="1" applyProtection="1">
      <alignment horizontal="center"/>
      <protection hidden="1"/>
    </xf>
    <xf numFmtId="0" fontId="39" fillId="0" borderId="28" xfId="0" applyFont="1" applyFill="1" applyBorder="1" applyAlignment="1" applyProtection="1">
      <alignment horizontal="center"/>
      <protection hidden="1"/>
    </xf>
    <xf numFmtId="0" fontId="39" fillId="0" borderId="22" xfId="0" applyFont="1" applyFill="1" applyBorder="1" applyAlignment="1" applyProtection="1">
      <alignment horizontal="center"/>
      <protection hidden="1"/>
    </xf>
    <xf numFmtId="0" fontId="36" fillId="18" borderId="0" xfId="0" applyFont="1" applyFill="1" applyBorder="1" applyAlignment="1" applyProtection="1">
      <alignment horizontal="center"/>
      <protection hidden="1"/>
    </xf>
    <xf numFmtId="0" fontId="3" fillId="17" borderId="20" xfId="0" applyFont="1" applyFill="1" applyBorder="1" applyAlignment="1" applyProtection="1">
      <alignment horizontal="center" vertical="center" shrinkToFit="1"/>
      <protection hidden="1"/>
    </xf>
    <xf numFmtId="0" fontId="3" fillId="17" borderId="17" xfId="0" applyFont="1" applyFill="1" applyBorder="1" applyAlignment="1" applyProtection="1">
      <alignment horizontal="center" vertical="center" shrinkToFit="1"/>
      <protection hidden="1"/>
    </xf>
  </cellXfs>
  <cellStyles count="7">
    <cellStyle name="Hipervínculo" xfId="5" builtinId="8"/>
    <cellStyle name="Millares" xfId="6" builtinId="3"/>
    <cellStyle name="Moneda" xfId="1" builtinId="4"/>
    <cellStyle name="Normal" xfId="0" builtinId="0"/>
    <cellStyle name="Normal_Hoja1" xfId="2"/>
    <cellStyle name="Normal_Hoja1_1" xfId="3"/>
    <cellStyle name="Normal_LayOut1" xfId="4"/>
  </cellStyles>
  <dxfs count="0"/>
  <tableStyles count="0" defaultTableStyle="TableStyleMedium9" defaultPivotStyle="PivotStyleLight16"/>
  <colors>
    <mruColors>
      <color rgb="FF0000FF"/>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10.131\procedimientos\Documents%20and%20Settings\JGonzalez\Configuraci&#243;n%20local\Archivos%20temporales%20de%20Internet\OLK1\FTO.%2003-03.1%20Alta%20de%20personal%20de%20Administrativ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LTA Y BAJA P. ADMVO."/>
    </sheetNames>
    <sheetDataSet>
      <sheetData sheetId="0">
        <row r="201">
          <cell r="J201" t="str">
            <v>Alta</v>
          </cell>
          <cell r="M201" t="str">
            <v xml:space="preserve">Determinado </v>
          </cell>
          <cell r="P201" t="str">
            <v>Decisión propia</v>
          </cell>
        </row>
        <row r="202">
          <cell r="J202" t="str">
            <v>Baja</v>
          </cell>
          <cell r="M202" t="str">
            <v xml:space="preserve">Indeterminado </v>
          </cell>
          <cell r="P202" t="str">
            <v>Decisión de la empresa</v>
          </cell>
        </row>
        <row r="203">
          <cell r="J203" t="str">
            <v>Transferencia</v>
          </cell>
          <cell r="M203" t="str">
            <v>Eventual</v>
          </cell>
        </row>
        <row r="204">
          <cell r="J204" t="str">
            <v xml:space="preserve">Promoción </v>
          </cell>
        </row>
        <row r="205">
          <cell r="J205" t="str">
            <v>Sueldo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t.gob.mx/tramites/operacion/28753/obten-tu-rfc-con-la-clave-unica-de-registro-de-poblacion-curp" TargetMode="External"/><Relationship Id="rId1" Type="http://schemas.openxmlformats.org/officeDocument/2006/relationships/hyperlink" Target="https://consultas.curp.gob.mx/CurpSP/inicio2_2.js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22"/>
  </sheetPr>
  <dimension ref="A1:CE582"/>
  <sheetViews>
    <sheetView tabSelected="1" zoomScaleNormal="100" workbookViewId="0">
      <selection activeCell="CB9" sqref="CB9"/>
    </sheetView>
  </sheetViews>
  <sheetFormatPr baseColWidth="10" defaultRowHeight="12.75"/>
  <cols>
    <col min="1" max="1" width="2.140625" style="186" customWidth="1"/>
    <col min="2" max="4" width="4.7109375" style="186" customWidth="1"/>
    <col min="5" max="5" width="2.7109375" style="186" customWidth="1"/>
    <col min="6" max="9" width="5.28515625" style="186" customWidth="1"/>
    <col min="10" max="10" width="5.5703125" style="186" customWidth="1"/>
    <col min="11" max="11" width="4.7109375" style="186" customWidth="1"/>
    <col min="12" max="12" width="6.85546875" style="186" customWidth="1"/>
    <col min="13" max="13" width="4.7109375" style="186" customWidth="1"/>
    <col min="14" max="14" width="5" style="186" customWidth="1"/>
    <col min="15" max="15" width="4.7109375" style="186" customWidth="1"/>
    <col min="16" max="16" width="5.28515625" style="186" customWidth="1"/>
    <col min="17" max="17" width="5.5703125" style="186" customWidth="1"/>
    <col min="18" max="19" width="4.7109375" style="186" customWidth="1"/>
    <col min="20" max="20" width="5.28515625" style="186" customWidth="1"/>
    <col min="21" max="23" width="4.7109375" style="186" customWidth="1"/>
    <col min="24" max="24" width="6.85546875" style="186" customWidth="1"/>
    <col min="25" max="25" width="4.5703125" style="186" customWidth="1"/>
    <col min="26" max="26" width="17.42578125" style="186" hidden="1" customWidth="1"/>
    <col min="27" max="28" width="2" style="186" hidden="1" customWidth="1"/>
    <col min="29" max="30" width="6" style="186" hidden="1" customWidth="1"/>
    <col min="31" max="31" width="1.5703125" style="186" hidden="1" customWidth="1"/>
    <col min="32" max="32" width="3" style="186" hidden="1" customWidth="1"/>
    <col min="33" max="33" width="1.5703125" style="186" hidden="1" customWidth="1"/>
    <col min="34" max="34" width="5.140625" style="186" hidden="1" customWidth="1"/>
    <col min="35" max="35" width="1.5703125" style="186" hidden="1" customWidth="1"/>
    <col min="36" max="36" width="2" style="186" hidden="1" customWidth="1"/>
    <col min="37" max="37" width="4.28515625" style="186" hidden="1" customWidth="1"/>
    <col min="38" max="38" width="11.42578125" style="186" hidden="1" customWidth="1"/>
    <col min="39" max="39" width="0" style="186" hidden="1" customWidth="1"/>
    <col min="40" max="40" width="14.85546875" style="187" hidden="1" customWidth="1"/>
    <col min="41" max="41" width="6" style="187" hidden="1" customWidth="1"/>
    <col min="42" max="42" width="22.42578125" style="187" hidden="1" customWidth="1"/>
    <col min="43" max="43" width="12.28515625" style="186" hidden="1" customWidth="1"/>
    <col min="44" max="44" width="0" style="186" hidden="1" customWidth="1"/>
    <col min="45" max="45" width="0" style="187" hidden="1" customWidth="1"/>
    <col min="46" max="46" width="23.28515625" style="187" hidden="1" customWidth="1"/>
    <col min="47" max="47" width="27.28515625" style="186" hidden="1" customWidth="1"/>
    <col min="48" max="48" width="0" style="186" hidden="1" customWidth="1"/>
    <col min="49" max="49" width="10.28515625" style="186" hidden="1" customWidth="1"/>
    <col min="50" max="50" width="23.28515625" style="186" hidden="1" customWidth="1"/>
    <col min="51" max="51" width="12.5703125" style="186" hidden="1" customWidth="1"/>
    <col min="52" max="52" width="17.85546875" style="186" hidden="1" customWidth="1"/>
    <col min="53" max="78" width="0" style="186" hidden="1" customWidth="1"/>
    <col min="79" max="81" width="11.42578125" style="186"/>
    <col min="82" max="82" width="37" style="186" bestFit="1" customWidth="1"/>
    <col min="83" max="16384" width="11.42578125" style="186"/>
  </cols>
  <sheetData>
    <row r="1" spans="1:38" s="2" customFormat="1">
      <c r="A1" s="33"/>
      <c r="B1" s="34"/>
      <c r="C1" s="35"/>
      <c r="D1" s="35"/>
      <c r="E1" s="35"/>
      <c r="F1" s="35"/>
      <c r="G1" s="35"/>
      <c r="H1" s="35"/>
      <c r="I1" s="35"/>
      <c r="J1" s="36"/>
      <c r="K1" s="36"/>
      <c r="L1" s="36"/>
      <c r="M1" s="36"/>
      <c r="N1" s="36"/>
      <c r="O1" s="36"/>
      <c r="P1" s="36"/>
      <c r="Q1" s="36"/>
      <c r="R1" s="36"/>
      <c r="S1" s="36"/>
      <c r="T1" s="36"/>
      <c r="U1" s="36"/>
      <c r="V1" s="36"/>
      <c r="W1" s="36"/>
      <c r="X1" s="36"/>
      <c r="Y1" s="36"/>
      <c r="Z1" s="4"/>
    </row>
    <row r="2" spans="1:38" s="2" customFormat="1" ht="13.5" thickBot="1">
      <c r="A2" s="33"/>
      <c r="B2" s="34"/>
      <c r="C2" s="35"/>
      <c r="D2" s="35"/>
      <c r="E2" s="35"/>
      <c r="F2" s="35"/>
      <c r="G2" s="35"/>
      <c r="H2" s="35"/>
      <c r="I2" s="35"/>
      <c r="J2" s="36"/>
      <c r="K2" s="36"/>
      <c r="L2" s="36"/>
      <c r="M2" s="36"/>
      <c r="N2" s="36"/>
      <c r="O2" s="36"/>
      <c r="P2" s="36"/>
      <c r="Q2" s="36"/>
      <c r="R2" s="33"/>
      <c r="S2" s="36"/>
      <c r="T2" s="36"/>
      <c r="U2" s="262" t="s">
        <v>31</v>
      </c>
      <c r="V2" s="262"/>
      <c r="W2" s="263">
        <f ca="1">TODAY()</f>
        <v>45296</v>
      </c>
      <c r="X2" s="264"/>
      <c r="Y2" s="36"/>
    </row>
    <row r="3" spans="1:38" s="2" customFormat="1">
      <c r="A3" s="33"/>
      <c r="B3" s="34"/>
      <c r="C3" s="35"/>
      <c r="D3" s="35"/>
      <c r="E3" s="35"/>
      <c r="F3" s="35"/>
      <c r="G3" s="35"/>
      <c r="H3" s="35"/>
      <c r="I3" s="35"/>
      <c r="J3" s="36"/>
      <c r="K3" s="36"/>
      <c r="L3" s="36"/>
      <c r="M3" s="36"/>
      <c r="N3" s="36"/>
      <c r="O3" s="36"/>
      <c r="P3" s="36"/>
      <c r="Q3" s="36"/>
      <c r="R3" s="36"/>
      <c r="S3" s="36"/>
      <c r="T3" s="36"/>
      <c r="U3" s="36"/>
      <c r="V3" s="36"/>
      <c r="W3" s="36"/>
      <c r="X3" s="36"/>
      <c r="Y3" s="36"/>
    </row>
    <row r="4" spans="1:38" s="2" customFormat="1" ht="13.5" thickBot="1">
      <c r="A4" s="33"/>
      <c r="B4" s="37"/>
      <c r="C4" s="35"/>
      <c r="D4" s="35"/>
      <c r="E4" s="35"/>
      <c r="F4" s="35"/>
      <c r="G4" s="35"/>
      <c r="H4" s="35"/>
      <c r="I4" s="35"/>
      <c r="J4" s="36"/>
      <c r="K4" s="36"/>
      <c r="L4" s="36"/>
      <c r="M4" s="36"/>
      <c r="N4" s="36"/>
      <c r="O4" s="36"/>
      <c r="P4" s="36"/>
      <c r="Q4" s="36"/>
      <c r="R4" s="36"/>
      <c r="S4" s="36"/>
      <c r="T4" s="36"/>
      <c r="U4" s="36"/>
      <c r="V4" s="36"/>
      <c r="W4" s="36"/>
      <c r="X4" s="36"/>
      <c r="Y4" s="38"/>
    </row>
    <row r="5" spans="1:38" s="2" customFormat="1" ht="13.5" thickBot="1">
      <c r="B5" s="265" t="s">
        <v>24</v>
      </c>
      <c r="C5" s="266"/>
      <c r="D5" s="266"/>
      <c r="E5" s="266"/>
      <c r="F5" s="266"/>
      <c r="G5" s="266"/>
      <c r="H5" s="266"/>
      <c r="I5" s="266"/>
      <c r="J5" s="266"/>
      <c r="K5" s="266"/>
      <c r="L5" s="266"/>
      <c r="M5" s="266"/>
      <c r="N5" s="266"/>
      <c r="O5" s="266"/>
      <c r="P5" s="266"/>
      <c r="Q5" s="266"/>
      <c r="R5" s="266"/>
      <c r="S5" s="266"/>
      <c r="T5" s="266"/>
      <c r="U5" s="266"/>
      <c r="V5" s="266"/>
      <c r="W5" s="266"/>
      <c r="X5" s="266"/>
      <c r="Y5" s="267"/>
    </row>
    <row r="6" spans="1:38" s="2" customFormat="1" ht="45" customHeight="1">
      <c r="B6" s="268" t="s">
        <v>33</v>
      </c>
      <c r="C6" s="269"/>
      <c r="D6" s="269"/>
      <c r="E6" s="269"/>
      <c r="F6" s="269"/>
      <c r="G6" s="269"/>
      <c r="H6" s="269"/>
      <c r="I6" s="269"/>
      <c r="J6" s="269"/>
      <c r="K6" s="269"/>
      <c r="L6" s="269"/>
      <c r="M6" s="269"/>
      <c r="N6" s="269"/>
      <c r="O6" s="269"/>
      <c r="P6" s="269"/>
      <c r="Q6" s="269"/>
      <c r="R6" s="269"/>
      <c r="S6" s="269"/>
      <c r="T6" s="269"/>
      <c r="U6" s="269"/>
      <c r="V6" s="269"/>
      <c r="W6" s="269"/>
      <c r="X6" s="269"/>
      <c r="Y6" s="270"/>
    </row>
    <row r="7" spans="1:38" s="2" customFormat="1" ht="13.5" thickBot="1">
      <c r="B7" s="5"/>
      <c r="C7" s="4"/>
      <c r="D7" s="4"/>
      <c r="E7" s="4"/>
      <c r="F7" s="4"/>
      <c r="G7" s="4"/>
      <c r="H7" s="4"/>
      <c r="I7" s="4"/>
      <c r="J7" s="4"/>
      <c r="K7" s="4"/>
      <c r="L7" s="4"/>
      <c r="M7" s="4"/>
      <c r="N7" s="4"/>
      <c r="O7" s="4"/>
      <c r="P7" s="4"/>
      <c r="Q7" s="4"/>
      <c r="R7" s="4"/>
      <c r="S7" s="4"/>
      <c r="T7" s="4"/>
      <c r="U7" s="4"/>
      <c r="V7" s="4"/>
      <c r="W7" s="4"/>
      <c r="X7" s="4"/>
      <c r="Y7" s="6"/>
    </row>
    <row r="8" spans="1:38" s="2" customFormat="1">
      <c r="B8" s="7" t="s">
        <v>261</v>
      </c>
      <c r="C8" s="1"/>
      <c r="D8" s="1"/>
      <c r="E8" s="1"/>
      <c r="F8" s="271"/>
      <c r="G8" s="272"/>
      <c r="H8" s="273"/>
      <c r="I8" s="4"/>
      <c r="J8" s="4"/>
      <c r="K8" s="4"/>
      <c r="L8" s="4"/>
      <c r="M8" s="4"/>
      <c r="N8" s="4"/>
      <c r="O8" s="4"/>
      <c r="P8" s="4"/>
      <c r="Q8" s="4"/>
      <c r="R8" s="4"/>
      <c r="S8" s="4"/>
      <c r="T8" s="4"/>
      <c r="U8" s="4"/>
      <c r="V8" s="4"/>
      <c r="W8" s="4"/>
      <c r="X8" s="4"/>
      <c r="Y8" s="6"/>
    </row>
    <row r="9" spans="1:38" s="2" customFormat="1" ht="15" customHeight="1" thickBot="1">
      <c r="B9" s="7"/>
      <c r="C9" s="4"/>
      <c r="D9" s="4"/>
      <c r="E9" s="4"/>
      <c r="F9" s="4"/>
      <c r="G9" s="4"/>
      <c r="H9" s="4"/>
      <c r="I9" s="4"/>
      <c r="J9" s="4"/>
      <c r="K9" s="4"/>
      <c r="L9" s="4"/>
      <c r="M9" s="4"/>
      <c r="N9" s="4"/>
      <c r="O9" s="4"/>
      <c r="P9" s="4"/>
      <c r="Q9" s="4"/>
      <c r="R9" s="4"/>
      <c r="S9" s="4"/>
      <c r="T9" s="4"/>
      <c r="U9" s="4"/>
      <c r="V9" s="4"/>
      <c r="W9" s="4"/>
      <c r="X9" s="4"/>
      <c r="Y9" s="6"/>
    </row>
    <row r="10" spans="1:38" s="2" customFormat="1" ht="15" customHeight="1">
      <c r="B10" s="7" t="s">
        <v>0</v>
      </c>
      <c r="C10" s="4"/>
      <c r="D10" s="4"/>
      <c r="E10" s="4"/>
      <c r="F10" s="202"/>
      <c r="G10" s="203"/>
      <c r="H10" s="203"/>
      <c r="I10" s="203"/>
      <c r="J10" s="203"/>
      <c r="K10" s="203"/>
      <c r="L10" s="203"/>
      <c r="M10" s="204"/>
      <c r="N10" s="3"/>
      <c r="O10" s="4"/>
      <c r="P10" s="4"/>
      <c r="Q10" s="4"/>
      <c r="R10" s="4"/>
      <c r="S10" s="4"/>
      <c r="T10" s="4"/>
      <c r="U10" s="4"/>
      <c r="V10" s="4"/>
      <c r="W10" s="4"/>
      <c r="X10" s="4"/>
      <c r="Y10" s="6"/>
    </row>
    <row r="11" spans="1:38" s="2" customFormat="1" ht="15.75" customHeight="1" thickBot="1">
      <c r="B11" s="7"/>
      <c r="C11" s="4"/>
      <c r="D11" s="4"/>
      <c r="E11" s="4"/>
      <c r="F11" s="4"/>
      <c r="G11" s="8"/>
      <c r="H11" s="8"/>
      <c r="I11" s="4"/>
      <c r="J11" s="4"/>
      <c r="K11" s="4"/>
      <c r="L11" s="4"/>
      <c r="M11" s="4"/>
      <c r="N11" s="4"/>
      <c r="O11" s="4"/>
      <c r="P11" s="4"/>
      <c r="Q11" s="4"/>
      <c r="R11" s="4"/>
      <c r="S11" s="4"/>
      <c r="T11" s="4"/>
      <c r="U11" s="4"/>
      <c r="V11" s="4"/>
      <c r="W11" s="4"/>
      <c r="X11" s="4"/>
      <c r="Y11" s="6"/>
    </row>
    <row r="12" spans="1:38" s="2" customFormat="1" ht="15" customHeight="1">
      <c r="B12" s="7" t="s">
        <v>1</v>
      </c>
      <c r="C12" s="4"/>
      <c r="D12" s="4"/>
      <c r="E12" s="4"/>
      <c r="F12" s="202"/>
      <c r="G12" s="203"/>
      <c r="H12" s="203"/>
      <c r="I12" s="203"/>
      <c r="J12" s="203"/>
      <c r="K12" s="203"/>
      <c r="L12" s="203"/>
      <c r="M12" s="204"/>
      <c r="N12" s="4"/>
      <c r="O12" s="4"/>
      <c r="P12" s="4"/>
      <c r="Q12" s="4"/>
      <c r="R12" s="4"/>
      <c r="S12" s="4"/>
      <c r="T12" s="4"/>
      <c r="U12" s="4"/>
      <c r="V12" s="4"/>
      <c r="W12" s="4"/>
      <c r="X12" s="4"/>
      <c r="Y12" s="6"/>
    </row>
    <row r="13" spans="1:38" s="2" customFormat="1" ht="15" customHeight="1" thickBot="1">
      <c r="B13" s="7"/>
      <c r="C13" s="4"/>
      <c r="D13" s="4"/>
      <c r="E13" s="4"/>
      <c r="F13" s="4"/>
      <c r="G13" s="8"/>
      <c r="H13" s="8"/>
      <c r="I13" s="4"/>
      <c r="J13" s="4"/>
      <c r="K13" s="4"/>
      <c r="L13" s="4"/>
      <c r="M13" s="4"/>
      <c r="N13" s="4"/>
      <c r="O13" s="4"/>
      <c r="P13" s="4"/>
      <c r="Q13" s="4"/>
      <c r="R13" s="4"/>
      <c r="S13" s="4"/>
      <c r="T13" s="4"/>
      <c r="U13" s="4"/>
      <c r="V13" s="4"/>
      <c r="W13" s="4"/>
      <c r="X13" s="4"/>
      <c r="Y13" s="6"/>
    </row>
    <row r="14" spans="1:38" s="2" customFormat="1" ht="15" customHeight="1">
      <c r="B14" s="7" t="s">
        <v>2</v>
      </c>
      <c r="C14" s="4"/>
      <c r="D14" s="4"/>
      <c r="E14" s="4"/>
      <c r="F14" s="202"/>
      <c r="G14" s="203"/>
      <c r="H14" s="203"/>
      <c r="I14" s="203"/>
      <c r="J14" s="203"/>
      <c r="K14" s="203"/>
      <c r="L14" s="203"/>
      <c r="M14" s="204"/>
      <c r="N14" s="4"/>
      <c r="O14" s="4"/>
      <c r="P14" s="4"/>
      <c r="Q14" s="4"/>
      <c r="R14" s="4"/>
      <c r="S14" s="4"/>
      <c r="T14" s="4"/>
      <c r="U14" s="4"/>
      <c r="V14" s="4"/>
      <c r="W14" s="4"/>
      <c r="X14" s="4"/>
      <c r="Y14" s="6"/>
      <c r="Z14" s="39" t="s">
        <v>153</v>
      </c>
      <c r="AA14" s="57">
        <v>0</v>
      </c>
      <c r="AB14" s="57" t="s">
        <v>144</v>
      </c>
      <c r="AC14" s="57" t="s">
        <v>218</v>
      </c>
      <c r="AD14" s="40"/>
      <c r="AE14" s="40"/>
      <c r="AF14" s="40"/>
      <c r="AG14" s="40"/>
      <c r="AH14" s="40"/>
      <c r="AI14" s="40"/>
      <c r="AJ14" s="40"/>
      <c r="AK14" s="40"/>
      <c r="AL14" s="41"/>
    </row>
    <row r="15" spans="1:38" s="2" customFormat="1" ht="15" customHeight="1" thickBot="1">
      <c r="B15" s="7"/>
      <c r="C15" s="4"/>
      <c r="D15" s="4"/>
      <c r="E15" s="4"/>
      <c r="F15" s="9" t="s">
        <v>221</v>
      </c>
      <c r="G15" s="10"/>
      <c r="H15" s="11"/>
      <c r="I15" s="4"/>
      <c r="J15" s="4"/>
      <c r="K15" s="4"/>
      <c r="L15" s="4"/>
      <c r="M15" s="4"/>
      <c r="N15" s="4"/>
      <c r="O15" s="4"/>
      <c r="P15" s="4"/>
      <c r="Q15" s="4"/>
      <c r="R15" s="4"/>
      <c r="S15" s="4"/>
      <c r="T15" s="4"/>
      <c r="U15" s="4"/>
      <c r="V15" s="4"/>
      <c r="W15" s="4"/>
      <c r="X15" s="4"/>
      <c r="Y15" s="6"/>
      <c r="Z15" s="24" t="s">
        <v>34</v>
      </c>
      <c r="AA15" s="56">
        <v>3</v>
      </c>
      <c r="AB15" s="56" t="s">
        <v>216</v>
      </c>
      <c r="AC15" s="56" t="s">
        <v>217</v>
      </c>
      <c r="AD15" s="4"/>
      <c r="AE15" s="4"/>
      <c r="AF15" s="4"/>
      <c r="AG15" s="4"/>
      <c r="AH15" s="4"/>
      <c r="AI15" s="4"/>
      <c r="AJ15" s="4"/>
      <c r="AK15" s="4"/>
      <c r="AL15" s="6"/>
    </row>
    <row r="16" spans="1:38" s="2" customFormat="1" ht="15.75">
      <c r="B16" s="7" t="s">
        <v>3</v>
      </c>
      <c r="C16" s="4"/>
      <c r="D16" s="4"/>
      <c r="E16" s="4"/>
      <c r="F16" s="276"/>
      <c r="G16" s="277"/>
      <c r="H16" s="278"/>
      <c r="I16" s="166">
        <f ca="1">DATEDIF(F16,TODAY(),"Y")</f>
        <v>124</v>
      </c>
      <c r="J16" s="168" t="str">
        <f ca="1">IF(I16&lt;=17,"MENOR DE EDAD","OK")</f>
        <v>OK</v>
      </c>
      <c r="K16" s="167"/>
      <c r="L16" s="22"/>
      <c r="M16" s="4"/>
      <c r="N16" s="4"/>
      <c r="O16" s="4"/>
      <c r="P16" s="4"/>
      <c r="Q16" s="4"/>
      <c r="R16" s="4"/>
      <c r="S16" s="4"/>
      <c r="T16" s="4"/>
      <c r="U16" s="4"/>
      <c r="V16" s="4"/>
      <c r="W16" s="4"/>
      <c r="X16" s="4"/>
      <c r="Y16" s="6"/>
      <c r="Z16" s="24" t="s">
        <v>35</v>
      </c>
      <c r="AA16" s="4"/>
      <c r="AB16" s="4" t="str">
        <f>MID(F18,1,2)</f>
        <v/>
      </c>
      <c r="AC16" s="14" t="s">
        <v>36</v>
      </c>
      <c r="AD16" s="4" t="str">
        <f>MID(F18,3,4)</f>
        <v/>
      </c>
      <c r="AE16" s="14" t="s">
        <v>36</v>
      </c>
      <c r="AF16" s="4" t="str">
        <f>MID(G18,1,2)</f>
        <v/>
      </c>
      <c r="AG16" s="14" t="s">
        <v>36</v>
      </c>
      <c r="AH16" s="4" t="str">
        <f>MID(H18,1,4)</f>
        <v/>
      </c>
      <c r="AI16" s="14" t="s">
        <v>36</v>
      </c>
      <c r="AJ16" s="43">
        <f>I18</f>
        <v>0</v>
      </c>
      <c r="AK16" s="4" t="str">
        <f>AB16&amp;AC16&amp;AD16&amp;AE16&amp;AF16&amp;AG16&amp;AH16&amp;AI16&amp;AJ16</f>
        <v>----0</v>
      </c>
      <c r="AL16" s="6"/>
    </row>
    <row r="17" spans="2:81" s="2" customFormat="1" ht="15.75" customHeight="1" thickBot="1">
      <c r="B17" s="7"/>
      <c r="C17" s="4"/>
      <c r="D17" s="4"/>
      <c r="E17" s="4"/>
      <c r="F17" s="12" t="s">
        <v>626</v>
      </c>
      <c r="G17" s="13" t="s">
        <v>21</v>
      </c>
      <c r="H17" s="12" t="s">
        <v>20</v>
      </c>
      <c r="I17" s="13" t="s">
        <v>19</v>
      </c>
      <c r="J17" s="4"/>
      <c r="K17" s="4"/>
      <c r="L17" s="4"/>
      <c r="M17" s="4"/>
      <c r="N17" s="4"/>
      <c r="O17" s="4"/>
      <c r="P17" s="4"/>
      <c r="Q17" s="4"/>
      <c r="R17" s="4"/>
      <c r="S17" s="4"/>
      <c r="T17" s="4"/>
      <c r="U17" s="4"/>
      <c r="V17" s="4"/>
      <c r="W17" s="4"/>
      <c r="X17" s="4"/>
      <c r="Y17" s="6"/>
      <c r="Z17" s="24" t="s">
        <v>37</v>
      </c>
      <c r="AA17" s="4"/>
      <c r="AB17" s="4" t="str">
        <f>MID(F27,1,4)</f>
        <v xml:space="preserve"> </v>
      </c>
      <c r="AC17" s="4" t="s">
        <v>38</v>
      </c>
      <c r="AD17" s="4" t="str">
        <f>AC17&amp;AB17</f>
        <v xml:space="preserve">00000 </v>
      </c>
      <c r="AE17" s="4"/>
      <c r="AF17" s="4"/>
      <c r="AG17" s="4"/>
      <c r="AH17" s="4"/>
      <c r="AI17" s="4"/>
      <c r="AJ17" s="4"/>
      <c r="AK17" s="4"/>
      <c r="AL17" s="6"/>
    </row>
    <row r="18" spans="2:81" s="2" customFormat="1" ht="16.5" thickBot="1">
      <c r="B18" s="7" t="s">
        <v>4</v>
      </c>
      <c r="C18" s="4"/>
      <c r="D18" s="4"/>
      <c r="E18" s="14"/>
      <c r="F18" s="15"/>
      <c r="G18" s="16"/>
      <c r="H18" s="16"/>
      <c r="I18" s="17"/>
      <c r="J18" s="18"/>
      <c r="K18" s="18"/>
      <c r="L18" s="4"/>
      <c r="M18" s="4"/>
      <c r="N18" s="4"/>
      <c r="O18" s="4"/>
      <c r="P18" s="4"/>
      <c r="Q18" s="4"/>
      <c r="R18" s="4"/>
      <c r="S18" s="4"/>
      <c r="T18" s="4"/>
      <c r="U18" s="4"/>
      <c r="V18" s="4"/>
      <c r="W18" s="4"/>
      <c r="X18" s="4"/>
      <c r="Y18" s="6"/>
      <c r="Z18" s="24" t="s">
        <v>39</v>
      </c>
      <c r="AA18" s="4"/>
      <c r="AB18" s="4" t="str">
        <f>MID(F29,1,4)</f>
        <v/>
      </c>
      <c r="AC18" s="4"/>
      <c r="AD18" s="4"/>
      <c r="AE18" s="4"/>
      <c r="AF18" s="4"/>
      <c r="AG18" s="4"/>
      <c r="AH18" s="4"/>
      <c r="AI18" s="4"/>
      <c r="AJ18" s="4"/>
      <c r="AK18" s="4"/>
      <c r="AL18" s="6"/>
    </row>
    <row r="19" spans="2:81" s="2" customFormat="1" ht="15" customHeight="1" thickBot="1">
      <c r="B19" s="7"/>
      <c r="C19" s="4"/>
      <c r="D19" s="4"/>
      <c r="E19" s="4"/>
      <c r="F19" s="4"/>
      <c r="G19" s="4"/>
      <c r="H19" s="4"/>
      <c r="I19" s="4"/>
      <c r="J19" s="4"/>
      <c r="K19" s="4"/>
      <c r="L19" s="4"/>
      <c r="M19" s="4"/>
      <c r="N19" s="4"/>
      <c r="O19" s="4"/>
      <c r="P19" s="4"/>
      <c r="Q19" s="4"/>
      <c r="R19" s="4"/>
      <c r="S19" s="4"/>
      <c r="T19" s="4"/>
      <c r="U19" s="4"/>
      <c r="V19" s="4"/>
      <c r="W19" s="4"/>
      <c r="X19" s="4"/>
      <c r="Y19" s="6"/>
      <c r="Z19" s="24" t="s">
        <v>40</v>
      </c>
      <c r="AA19" s="4"/>
      <c r="AB19" s="4" t="str">
        <f>MID(F29,6,30)</f>
        <v/>
      </c>
      <c r="AC19" s="4"/>
      <c r="AD19" s="4"/>
      <c r="AE19" s="4"/>
      <c r="AF19" s="4"/>
      <c r="AG19" s="4"/>
      <c r="AH19" s="4"/>
      <c r="AI19" s="4"/>
      <c r="AJ19" s="4"/>
      <c r="AK19" s="4"/>
      <c r="AL19" s="6"/>
    </row>
    <row r="20" spans="2:81" s="2" customFormat="1" ht="15.75">
      <c r="B20" s="7" t="s">
        <v>6</v>
      </c>
      <c r="C20" s="4"/>
      <c r="D20" s="4"/>
      <c r="E20" s="4"/>
      <c r="F20" s="216"/>
      <c r="G20" s="217"/>
      <c r="H20" s="217"/>
      <c r="I20" s="217"/>
      <c r="J20" s="217"/>
      <c r="K20" s="217"/>
      <c r="L20" s="217"/>
      <c r="M20" s="218"/>
      <c r="N20" s="149">
        <f>LEN(F20)</f>
        <v>0</v>
      </c>
      <c r="O20" s="4" t="s">
        <v>30</v>
      </c>
      <c r="P20" s="216"/>
      <c r="Q20" s="217"/>
      <c r="R20" s="217"/>
      <c r="S20" s="217"/>
      <c r="T20" s="217"/>
      <c r="U20" s="217"/>
      <c r="V20" s="217"/>
      <c r="W20" s="218"/>
      <c r="X20" s="149">
        <f>LEN(P20)</f>
        <v>0</v>
      </c>
      <c r="Y20" s="6"/>
      <c r="Z20" s="24" t="s">
        <v>41</v>
      </c>
      <c r="AA20" s="4">
        <v>1</v>
      </c>
      <c r="AB20" s="4"/>
      <c r="AC20" s="4"/>
      <c r="AD20" s="4"/>
      <c r="AE20" s="4"/>
      <c r="AF20" s="4"/>
      <c r="AG20" s="4"/>
      <c r="AH20" s="4"/>
      <c r="AI20" s="4"/>
      <c r="AJ20" s="4"/>
      <c r="AK20" s="4"/>
      <c r="AL20" s="6"/>
    </row>
    <row r="21" spans="2:81" s="2" customFormat="1" ht="15" customHeight="1" thickBot="1">
      <c r="B21" s="7"/>
      <c r="C21" s="4"/>
      <c r="D21" s="4"/>
      <c r="E21" s="4"/>
      <c r="F21" s="222" t="s">
        <v>576</v>
      </c>
      <c r="G21" s="222"/>
      <c r="H21" s="222"/>
      <c r="I21" s="222"/>
      <c r="J21" s="222"/>
      <c r="K21" s="222"/>
      <c r="L21" s="222"/>
      <c r="M21" s="222"/>
      <c r="N21" s="4"/>
      <c r="O21" s="4"/>
      <c r="P21" s="222" t="s">
        <v>998</v>
      </c>
      <c r="Q21" s="222"/>
      <c r="R21" s="222"/>
      <c r="S21" s="222"/>
      <c r="T21" s="222"/>
      <c r="U21" s="222"/>
      <c r="V21" s="222"/>
      <c r="W21" s="222"/>
      <c r="X21" s="4"/>
      <c r="Y21" s="6"/>
      <c r="Z21" s="42" t="s">
        <v>42</v>
      </c>
      <c r="AA21" s="31">
        <v>0</v>
      </c>
      <c r="AB21" s="31"/>
      <c r="AC21" s="31"/>
      <c r="AD21" s="31"/>
      <c r="AE21" s="31"/>
      <c r="AF21" s="31"/>
      <c r="AG21" s="31"/>
      <c r="AH21" s="31"/>
      <c r="AI21" s="31"/>
      <c r="AJ21" s="31"/>
      <c r="AK21" s="31"/>
      <c r="AL21" s="32"/>
    </row>
    <row r="22" spans="2:81" s="2" customFormat="1" ht="15" customHeight="1" thickBot="1">
      <c r="B22" s="19"/>
      <c r="C22" s="4"/>
      <c r="D22" s="4"/>
      <c r="E22" s="4"/>
      <c r="F22" s="9" t="s">
        <v>221</v>
      </c>
      <c r="G22" s="10"/>
      <c r="H22" s="11"/>
      <c r="I22" s="4"/>
      <c r="J22" s="4"/>
      <c r="K22" s="4"/>
      <c r="L22" s="4"/>
      <c r="M22" s="4"/>
      <c r="N22" s="4"/>
      <c r="O22" s="4"/>
      <c r="P22" s="4"/>
      <c r="Q22" s="4"/>
      <c r="R22" s="4"/>
      <c r="S22" s="4"/>
      <c r="T22" s="4"/>
      <c r="U22" s="4"/>
      <c r="V22" s="4"/>
      <c r="W22" s="4"/>
      <c r="X22" s="4"/>
      <c r="Y22" s="6"/>
      <c r="Z22" s="2" t="s">
        <v>50</v>
      </c>
      <c r="AB22" s="2" t="str">
        <f>MID(P20,1,4)</f>
        <v/>
      </c>
      <c r="AC22" s="2" t="s">
        <v>36</v>
      </c>
      <c r="AD22" s="2" t="str">
        <f>MID(P20,5,6)</f>
        <v/>
      </c>
      <c r="AG22" s="2" t="s">
        <v>36</v>
      </c>
      <c r="AH22" s="2" t="str">
        <f>MID(P20,11,3)</f>
        <v/>
      </c>
      <c r="AK22" s="2" t="str">
        <f>AB22&amp;AC22&amp;AD22&amp;AG22&amp;AH22</f>
        <v>--</v>
      </c>
    </row>
    <row r="23" spans="2:81" s="2" customFormat="1" ht="16.5" thickBot="1">
      <c r="B23" s="241" t="s">
        <v>5</v>
      </c>
      <c r="C23" s="242"/>
      <c r="D23" s="242"/>
      <c r="E23" s="243"/>
      <c r="F23" s="259"/>
      <c r="G23" s="260"/>
      <c r="H23" s="261"/>
      <c r="I23" s="4"/>
      <c r="J23" s="4"/>
      <c r="K23" s="4"/>
      <c r="L23" s="20"/>
      <c r="M23" s="4"/>
      <c r="N23" s="4"/>
      <c r="O23" s="4"/>
      <c r="P23" s="281"/>
      <c r="Q23" s="281"/>
      <c r="R23" s="281"/>
      <c r="S23" s="281"/>
      <c r="T23" s="281"/>
      <c r="U23" s="281"/>
      <c r="V23" s="281"/>
      <c r="W23" s="4"/>
      <c r="X23" s="4"/>
      <c r="Y23" s="6"/>
    </row>
    <row r="24" spans="2:81" s="2" customFormat="1" ht="15" customHeight="1" thickBot="1">
      <c r="B24" s="7"/>
      <c r="C24" s="4"/>
      <c r="D24" s="4"/>
      <c r="E24" s="4"/>
      <c r="F24" s="4"/>
      <c r="G24" s="4"/>
      <c r="H24" s="4"/>
      <c r="I24" s="4"/>
      <c r="J24" s="4"/>
      <c r="K24" s="4"/>
      <c r="L24" s="4"/>
      <c r="M24" s="4"/>
      <c r="N24" s="4"/>
      <c r="O24" s="4"/>
      <c r="P24" s="4"/>
      <c r="Q24" s="4"/>
      <c r="R24" s="4"/>
      <c r="S24" s="4"/>
      <c r="T24" s="4"/>
      <c r="U24" s="4"/>
      <c r="V24" s="4"/>
      <c r="W24" s="4"/>
      <c r="X24" s="4"/>
      <c r="Y24" s="6"/>
    </row>
    <row r="25" spans="2:81" s="2" customFormat="1" ht="15" customHeight="1" thickBot="1">
      <c r="B25" s="256" t="s">
        <v>577</v>
      </c>
      <c r="C25" s="257"/>
      <c r="D25" s="257"/>
      <c r="E25" s="258"/>
      <c r="F25" s="244" t="s">
        <v>950</v>
      </c>
      <c r="G25" s="245"/>
      <c r="H25" s="245"/>
      <c r="I25" s="245"/>
      <c r="J25" s="245"/>
      <c r="K25" s="245"/>
      <c r="L25" s="245"/>
      <c r="M25" s="245"/>
      <c r="N25" s="245"/>
      <c r="O25" s="246"/>
      <c r="P25" s="150"/>
      <c r="Q25" s="279" t="s">
        <v>566</v>
      </c>
      <c r="R25" s="280"/>
      <c r="S25" s="280"/>
      <c r="T25" s="280"/>
      <c r="U25" s="280"/>
      <c r="V25" s="280"/>
      <c r="W25" s="280"/>
      <c r="X25" s="280"/>
      <c r="Y25" s="6"/>
    </row>
    <row r="26" spans="2:81" s="2" customFormat="1" ht="15" customHeight="1" thickBot="1">
      <c r="B26" s="7"/>
      <c r="C26" s="4"/>
      <c r="D26" s="4"/>
      <c r="E26" s="4"/>
      <c r="F26" s="22"/>
      <c r="G26" s="22"/>
      <c r="H26" s="22"/>
      <c r="I26" s="22"/>
      <c r="J26" s="22"/>
      <c r="K26" s="22"/>
      <c r="L26" s="22"/>
      <c r="M26" s="22"/>
      <c r="N26" s="22"/>
      <c r="O26" s="22"/>
      <c r="P26" s="4"/>
      <c r="Q26" s="4"/>
      <c r="R26" s="4"/>
      <c r="S26" s="4"/>
      <c r="T26" s="4"/>
      <c r="U26" s="4"/>
      <c r="V26" s="4"/>
      <c r="W26" s="4"/>
      <c r="X26" s="4"/>
      <c r="Y26" s="6"/>
    </row>
    <row r="27" spans="2:81" s="2" customFormat="1" ht="15" customHeight="1" thickBot="1">
      <c r="B27" s="241" t="s">
        <v>17</v>
      </c>
      <c r="C27" s="242"/>
      <c r="D27" s="242"/>
      <c r="E27" s="243"/>
      <c r="F27" s="244" t="s">
        <v>249</v>
      </c>
      <c r="G27" s="245"/>
      <c r="H27" s="245"/>
      <c r="I27" s="245"/>
      <c r="J27" s="245"/>
      <c r="K27" s="245"/>
      <c r="L27" s="245"/>
      <c r="M27" s="245"/>
      <c r="N27" s="245"/>
      <c r="O27" s="246"/>
      <c r="P27" s="21"/>
      <c r="Q27" s="282" t="str">
        <f>VLOOKUP(F25,K100:L134,2,0)</f>
        <v>CORPO PT MARKETING DE MEXICO SA DE CV</v>
      </c>
      <c r="R27" s="283"/>
      <c r="S27" s="283"/>
      <c r="T27" s="283"/>
      <c r="U27" s="283"/>
      <c r="V27" s="283"/>
      <c r="W27" s="283"/>
      <c r="X27" s="284"/>
      <c r="Y27" s="6"/>
    </row>
    <row r="28" spans="2:81" s="2" customFormat="1" ht="15" customHeight="1" thickBot="1">
      <c r="B28" s="7"/>
      <c r="C28" s="4"/>
      <c r="D28" s="4"/>
      <c r="E28" s="4"/>
      <c r="F28" s="4"/>
      <c r="G28" s="4"/>
      <c r="H28" s="4"/>
      <c r="I28" s="4"/>
      <c r="J28" s="4"/>
      <c r="K28" s="4"/>
      <c r="L28" s="4"/>
      <c r="M28" s="4"/>
      <c r="N28" s="4"/>
      <c r="O28" s="4"/>
      <c r="P28" s="4"/>
      <c r="Q28" s="285"/>
      <c r="R28" s="286"/>
      <c r="S28" s="286"/>
      <c r="T28" s="286"/>
      <c r="U28" s="286"/>
      <c r="V28" s="286"/>
      <c r="W28" s="286"/>
      <c r="X28" s="287"/>
      <c r="Y28" s="6"/>
    </row>
    <row r="29" spans="2:81" s="2" customFormat="1" ht="15" customHeight="1" thickBot="1">
      <c r="B29" s="241" t="s">
        <v>7</v>
      </c>
      <c r="C29" s="242"/>
      <c r="D29" s="242"/>
      <c r="E29" s="243"/>
      <c r="F29" s="244"/>
      <c r="G29" s="245"/>
      <c r="H29" s="245"/>
      <c r="I29" s="245"/>
      <c r="J29" s="245"/>
      <c r="K29" s="245"/>
      <c r="L29" s="245"/>
      <c r="M29" s="245"/>
      <c r="N29" s="245"/>
      <c r="O29" s="246"/>
      <c r="P29" s="4"/>
      <c r="Q29" s="288"/>
      <c r="R29" s="289"/>
      <c r="S29" s="289"/>
      <c r="T29" s="289"/>
      <c r="U29" s="289"/>
      <c r="V29" s="289"/>
      <c r="W29" s="289"/>
      <c r="X29" s="290"/>
      <c r="Y29" s="6"/>
    </row>
    <row r="30" spans="2:81" s="2" customFormat="1" ht="15" customHeight="1" thickBot="1">
      <c r="B30" s="7"/>
      <c r="C30" s="4"/>
      <c r="D30" s="4"/>
      <c r="E30" s="4"/>
      <c r="F30" s="4"/>
      <c r="G30" s="4"/>
      <c r="H30" s="4"/>
      <c r="I30" s="4"/>
      <c r="J30" s="4"/>
      <c r="K30" s="4"/>
      <c r="L30" s="4"/>
      <c r="M30" s="4"/>
      <c r="N30" s="4"/>
      <c r="O30" s="4"/>
      <c r="P30" s="4"/>
      <c r="Q30" s="4"/>
      <c r="R30" s="4"/>
      <c r="S30" s="4"/>
      <c r="T30" s="4"/>
      <c r="U30" s="4"/>
      <c r="V30" s="4"/>
      <c r="W30" s="4"/>
      <c r="X30" s="4"/>
      <c r="Y30" s="6"/>
    </row>
    <row r="31" spans="2:81" s="2" customFormat="1" ht="15.75" thickBot="1">
      <c r="B31" s="241" t="s">
        <v>8</v>
      </c>
      <c r="C31" s="242"/>
      <c r="D31" s="242"/>
      <c r="E31" s="243"/>
      <c r="F31" s="250">
        <f>IFERROR(VLOOKUP($F$29,Sueldos,2,FALSE),0)</f>
        <v>0</v>
      </c>
      <c r="G31" s="251"/>
      <c r="H31" s="252"/>
      <c r="I31" s="175" t="str">
        <f>MID(F27,1,4)</f>
        <v xml:space="preserve"> </v>
      </c>
      <c r="J31" s="275" t="str">
        <f>IFERROR(VLOOKUP(I31,B100:U365,20,FALSE)," ")</f>
        <v xml:space="preserve"> </v>
      </c>
      <c r="K31" s="275"/>
      <c r="L31" s="275"/>
      <c r="M31" s="178" t="str">
        <f>IF(I31&gt;="03","SMG"," ")</f>
        <v xml:space="preserve"> </v>
      </c>
      <c r="N31" s="274" t="str">
        <f>IFERROR(VLOOKUP(I31,B100:V365,21,FALSE)," ")</f>
        <v xml:space="preserve"> </v>
      </c>
      <c r="O31" s="274"/>
      <c r="P31" s="179"/>
      <c r="Q31" s="180" t="str">
        <f>IFERROR(VLOOKUP($J$31,U100:W500,3,FALSE)," ")</f>
        <v xml:space="preserve"> </v>
      </c>
      <c r="R31" s="178" t="str">
        <f>IF(I31&gt;="03","SDI"," ")</f>
        <v xml:space="preserve"> </v>
      </c>
      <c r="S31" s="274" t="str">
        <f>IFERROR(VLOOKUP($J$31,U100:X416,4,FALSE)," ")</f>
        <v xml:space="preserve"> </v>
      </c>
      <c r="T31" s="274"/>
      <c r="U31" s="151"/>
      <c r="V31" s="172"/>
      <c r="W31" s="172"/>
      <c r="X31" s="174"/>
      <c r="Y31" s="6"/>
      <c r="CC31" s="189"/>
    </row>
    <row r="32" spans="2:81" s="2" customFormat="1" ht="15" customHeight="1" thickBot="1">
      <c r="B32" s="7"/>
      <c r="C32" s="4"/>
      <c r="D32" s="4"/>
      <c r="E32" s="4"/>
      <c r="F32" s="4"/>
      <c r="G32" s="4"/>
      <c r="H32" s="4"/>
      <c r="I32" s="4"/>
      <c r="J32" s="4"/>
      <c r="K32" s="4"/>
      <c r="L32" s="4"/>
      <c r="M32" s="4"/>
      <c r="N32" s="4"/>
      <c r="O32" s="4"/>
      <c r="P32" s="4"/>
      <c r="Q32" s="4"/>
      <c r="R32" s="4"/>
      <c r="S32" s="4"/>
      <c r="T32" s="4"/>
      <c r="U32" s="4"/>
      <c r="V32" s="4"/>
      <c r="W32" s="4"/>
      <c r="X32" s="4"/>
      <c r="Y32" s="6"/>
    </row>
    <row r="33" spans="1:27" s="2" customFormat="1" ht="15" customHeight="1">
      <c r="B33" s="7" t="s">
        <v>9</v>
      </c>
      <c r="C33" s="4"/>
      <c r="D33" s="4"/>
      <c r="E33" s="4"/>
      <c r="F33" s="205"/>
      <c r="G33" s="206"/>
      <c r="H33" s="206"/>
      <c r="I33" s="206"/>
      <c r="J33" s="206"/>
      <c r="K33" s="206"/>
      <c r="L33" s="206"/>
      <c r="M33" s="207"/>
      <c r="N33" s="23" t="s">
        <v>10</v>
      </c>
      <c r="O33" s="4"/>
      <c r="P33" s="4"/>
      <c r="Q33" s="202"/>
      <c r="R33" s="203"/>
      <c r="S33" s="204"/>
      <c r="T33" s="23" t="s">
        <v>18</v>
      </c>
      <c r="U33" s="4"/>
      <c r="V33" s="202"/>
      <c r="W33" s="203"/>
      <c r="X33" s="204"/>
      <c r="Y33" s="6"/>
    </row>
    <row r="34" spans="1:27" s="2" customFormat="1" ht="15" customHeight="1" thickBot="1">
      <c r="B34" s="24"/>
      <c r="C34" s="4"/>
      <c r="D34" s="4"/>
      <c r="E34" s="4"/>
      <c r="F34" s="4"/>
      <c r="G34" s="4"/>
      <c r="H34" s="4"/>
      <c r="I34" s="4"/>
      <c r="J34" s="4"/>
      <c r="K34" s="4"/>
      <c r="L34" s="4"/>
      <c r="M34" s="4"/>
      <c r="N34" s="4"/>
      <c r="O34" s="4"/>
      <c r="P34" s="4"/>
      <c r="Q34" s="4"/>
      <c r="R34" s="4"/>
      <c r="S34" s="4"/>
      <c r="T34" s="4"/>
      <c r="U34" s="4"/>
      <c r="V34" s="4"/>
      <c r="W34" s="4"/>
      <c r="X34" s="4"/>
      <c r="Y34" s="6"/>
    </row>
    <row r="35" spans="1:27" s="2" customFormat="1" ht="15" customHeight="1">
      <c r="B35" s="7" t="s">
        <v>309</v>
      </c>
      <c r="C35" s="4"/>
      <c r="D35" s="4"/>
      <c r="E35" s="4"/>
      <c r="F35" s="205"/>
      <c r="G35" s="248"/>
      <c r="H35" s="248"/>
      <c r="I35" s="248"/>
      <c r="J35" s="248"/>
      <c r="K35" s="248"/>
      <c r="L35" s="248"/>
      <c r="M35" s="249"/>
      <c r="N35" s="138" t="s">
        <v>310</v>
      </c>
      <c r="O35" s="4"/>
      <c r="P35" s="4"/>
      <c r="Q35" s="205"/>
      <c r="R35" s="214"/>
      <c r="S35" s="215"/>
      <c r="T35" s="143"/>
      <c r="U35" s="143"/>
      <c r="V35" s="143"/>
      <c r="W35" s="143"/>
      <c r="X35" s="143"/>
      <c r="Y35" s="6"/>
    </row>
    <row r="36" spans="1:27" s="2" customFormat="1" ht="15" customHeight="1" thickBot="1">
      <c r="B36" s="7"/>
      <c r="C36" s="4"/>
      <c r="D36" s="4"/>
      <c r="E36" s="4"/>
      <c r="F36" s="4"/>
      <c r="G36" s="4"/>
      <c r="H36" s="4"/>
      <c r="I36" s="4"/>
      <c r="J36" s="4"/>
      <c r="K36" s="4"/>
      <c r="L36" s="4"/>
      <c r="M36" s="4"/>
      <c r="N36" s="4"/>
      <c r="O36" s="4"/>
      <c r="P36" s="4"/>
      <c r="Q36" s="4"/>
      <c r="R36" s="4"/>
      <c r="S36" s="4"/>
      <c r="T36" s="4"/>
      <c r="U36" s="4"/>
      <c r="V36" s="4"/>
      <c r="W36" s="4"/>
      <c r="X36" s="4"/>
      <c r="Y36" s="6"/>
    </row>
    <row r="37" spans="1:27" s="2" customFormat="1" ht="15" customHeight="1">
      <c r="B37" s="7" t="s">
        <v>64</v>
      </c>
      <c r="C37" s="4"/>
      <c r="D37" s="4"/>
      <c r="E37" s="4"/>
      <c r="F37" s="205"/>
      <c r="G37" s="214"/>
      <c r="H37" s="214"/>
      <c r="I37" s="214"/>
      <c r="J37" s="214"/>
      <c r="K37" s="214"/>
      <c r="L37" s="214"/>
      <c r="M37" s="215"/>
      <c r="N37" s="138" t="s">
        <v>311</v>
      </c>
      <c r="O37" s="4"/>
      <c r="P37" s="4"/>
      <c r="Q37" s="205"/>
      <c r="R37" s="206"/>
      <c r="S37" s="206"/>
      <c r="T37" s="206"/>
      <c r="U37" s="206"/>
      <c r="V37" s="206"/>
      <c r="W37" s="206"/>
      <c r="X37" s="207"/>
      <c r="Y37" s="6"/>
    </row>
    <row r="38" spans="1:27" s="2" customFormat="1" ht="15" customHeight="1" thickBot="1">
      <c r="B38" s="7"/>
      <c r="C38" s="4"/>
      <c r="D38" s="4"/>
      <c r="E38" s="4"/>
      <c r="F38" s="4"/>
      <c r="G38" s="4"/>
      <c r="H38" s="4"/>
      <c r="I38" s="4"/>
      <c r="J38" s="4"/>
      <c r="K38" s="4"/>
      <c r="L38" s="4"/>
      <c r="M38" s="4"/>
      <c r="N38" s="4"/>
      <c r="O38" s="4"/>
      <c r="P38" s="4"/>
      <c r="Q38" s="222"/>
      <c r="R38" s="222"/>
      <c r="S38" s="222"/>
      <c r="T38" s="222"/>
      <c r="U38" s="222"/>
      <c r="V38" s="222"/>
      <c r="W38" s="222"/>
      <c r="X38" s="222"/>
      <c r="Y38" s="6"/>
    </row>
    <row r="39" spans="1:27" s="2" customFormat="1" ht="15.75">
      <c r="B39" s="7" t="s">
        <v>11</v>
      </c>
      <c r="C39" s="4"/>
      <c r="D39" s="4"/>
      <c r="E39" s="4"/>
      <c r="F39" s="205"/>
      <c r="G39" s="214"/>
      <c r="H39" s="214"/>
      <c r="I39" s="214"/>
      <c r="J39" s="214"/>
      <c r="K39" s="214"/>
      <c r="L39" s="214"/>
      <c r="M39" s="215"/>
      <c r="N39" s="23" t="s">
        <v>12</v>
      </c>
      <c r="O39" s="4"/>
      <c r="P39" s="4"/>
      <c r="Q39" s="216"/>
      <c r="R39" s="217"/>
      <c r="S39" s="218"/>
      <c r="T39" s="140"/>
      <c r="U39" s="140"/>
      <c r="V39" s="140"/>
      <c r="W39" s="140"/>
      <c r="X39" s="140"/>
      <c r="Y39" s="6"/>
    </row>
    <row r="40" spans="1:27" s="2" customFormat="1" ht="15" customHeight="1" thickBot="1">
      <c r="B40" s="7"/>
      <c r="C40" s="4"/>
      <c r="D40" s="4"/>
      <c r="E40" s="4"/>
      <c r="F40" s="4"/>
      <c r="G40" s="4"/>
      <c r="H40" s="4"/>
      <c r="I40" s="4"/>
      <c r="J40" s="4"/>
      <c r="K40" s="4"/>
      <c r="L40" s="4"/>
      <c r="M40" s="4"/>
      <c r="N40" s="4"/>
      <c r="O40" s="4"/>
      <c r="P40" s="4"/>
      <c r="Q40" s="4"/>
      <c r="R40" s="4"/>
      <c r="S40" s="4"/>
      <c r="T40" s="4"/>
      <c r="U40" s="4"/>
      <c r="V40" s="4"/>
      <c r="W40" s="4"/>
      <c r="X40" s="4"/>
      <c r="Y40" s="6"/>
    </row>
    <row r="41" spans="1:27" s="2" customFormat="1" ht="15" customHeight="1">
      <c r="B41" s="7" t="s">
        <v>13</v>
      </c>
      <c r="C41" s="4"/>
      <c r="D41" s="4"/>
      <c r="E41" s="4"/>
      <c r="F41" s="205"/>
      <c r="G41" s="206"/>
      <c r="H41" s="206"/>
      <c r="I41" s="206"/>
      <c r="J41" s="206"/>
      <c r="K41" s="206"/>
      <c r="L41" s="206"/>
      <c r="M41" s="207"/>
      <c r="N41" s="138" t="s">
        <v>25</v>
      </c>
      <c r="O41" s="4"/>
      <c r="P41" s="4"/>
      <c r="Q41" s="205"/>
      <c r="R41" s="206"/>
      <c r="S41" s="206"/>
      <c r="T41" s="206"/>
      <c r="U41" s="206"/>
      <c r="V41" s="206"/>
      <c r="W41" s="206"/>
      <c r="X41" s="207"/>
      <c r="Y41" s="6"/>
    </row>
    <row r="42" spans="1:27" s="2" customFormat="1" ht="15" customHeight="1" thickBot="1">
      <c r="B42" s="7"/>
      <c r="C42" s="4"/>
      <c r="D42" s="4"/>
      <c r="E42" s="4"/>
      <c r="F42" s="4"/>
      <c r="G42" s="71"/>
      <c r="H42" s="71"/>
      <c r="I42" s="71"/>
      <c r="J42" s="71"/>
      <c r="K42" s="71"/>
      <c r="L42" s="71"/>
      <c r="M42" s="71"/>
      <c r="N42" s="4"/>
      <c r="O42" s="4"/>
      <c r="P42" s="4"/>
      <c r="Q42" s="72"/>
      <c r="R42" s="72"/>
      <c r="S42" s="72"/>
      <c r="T42" s="72"/>
      <c r="U42" s="72"/>
      <c r="V42" s="72"/>
      <c r="W42" s="72"/>
      <c r="X42" s="72"/>
      <c r="Y42" s="6"/>
    </row>
    <row r="43" spans="1:27" s="2" customFormat="1" ht="15" customHeight="1">
      <c r="B43" s="7" t="s">
        <v>933</v>
      </c>
      <c r="C43" s="4"/>
      <c r="D43" s="4"/>
      <c r="E43" s="4"/>
      <c r="F43" s="253"/>
      <c r="G43" s="254"/>
      <c r="H43" s="254"/>
      <c r="I43" s="254"/>
      <c r="J43" s="254"/>
      <c r="K43" s="254"/>
      <c r="L43" s="254"/>
      <c r="M43" s="255"/>
      <c r="N43" s="138" t="s">
        <v>932</v>
      </c>
      <c r="O43" s="4"/>
      <c r="P43" s="4"/>
      <c r="Q43" s="219"/>
      <c r="R43" s="220"/>
      <c r="S43" s="220"/>
      <c r="T43" s="220"/>
      <c r="U43" s="220"/>
      <c r="V43" s="220"/>
      <c r="W43" s="220"/>
      <c r="X43" s="221"/>
      <c r="Y43" s="6"/>
    </row>
    <row r="44" spans="1:27" s="2" customFormat="1" ht="15" customHeight="1" thickBot="1">
      <c r="A44" s="25"/>
      <c r="B44" s="26" t="s">
        <v>29</v>
      </c>
      <c r="C44" s="27"/>
      <c r="D44" s="27"/>
      <c r="E44" s="27"/>
      <c r="F44" s="27"/>
      <c r="G44" s="27"/>
      <c r="H44" s="27"/>
      <c r="I44" s="27"/>
      <c r="J44" s="27"/>
      <c r="K44" s="27"/>
      <c r="L44" s="27"/>
      <c r="M44" s="27"/>
      <c r="N44" s="27"/>
      <c r="O44" s="27"/>
      <c r="P44" s="27"/>
      <c r="Q44" s="27"/>
      <c r="R44" s="27"/>
      <c r="S44" s="27"/>
      <c r="T44" s="27"/>
      <c r="U44" s="27"/>
      <c r="V44" s="27"/>
      <c r="W44" s="27"/>
      <c r="X44" s="27"/>
      <c r="Y44" s="28"/>
      <c r="Z44" s="25"/>
      <c r="AA44" s="25"/>
    </row>
    <row r="45" spans="1:27" s="2" customFormat="1" ht="21" customHeight="1" thickBot="1">
      <c r="A45" s="25"/>
      <c r="B45" s="208" t="s">
        <v>32</v>
      </c>
      <c r="C45" s="209"/>
      <c r="D45" s="209"/>
      <c r="E45" s="210"/>
      <c r="F45" s="238"/>
      <c r="G45" s="239"/>
      <c r="H45" s="239"/>
      <c r="I45" s="240"/>
      <c r="J45" s="208" t="s">
        <v>574</v>
      </c>
      <c r="K45" s="209"/>
      <c r="L45" s="210"/>
      <c r="M45" s="235"/>
      <c r="N45" s="236"/>
      <c r="O45" s="236"/>
      <c r="P45" s="237"/>
      <c r="Q45" s="208" t="s">
        <v>575</v>
      </c>
      <c r="R45" s="209"/>
      <c r="S45" s="209"/>
      <c r="T45" s="210"/>
      <c r="U45" s="211"/>
      <c r="V45" s="212"/>
      <c r="W45" s="212"/>
      <c r="X45" s="213"/>
      <c r="Y45" s="28"/>
      <c r="Z45" s="25"/>
      <c r="AA45" s="25"/>
    </row>
    <row r="46" spans="1:27" s="2" customFormat="1" ht="15" customHeight="1" thickBot="1">
      <c r="B46" s="7"/>
      <c r="C46" s="4"/>
      <c r="D46" s="4"/>
      <c r="E46" s="4"/>
      <c r="F46" s="4"/>
      <c r="G46" s="4"/>
      <c r="H46" s="4"/>
      <c r="I46" s="4"/>
      <c r="J46" s="4"/>
      <c r="K46" s="4"/>
      <c r="L46" s="4"/>
      <c r="M46" s="4"/>
      <c r="N46" s="4"/>
      <c r="O46" s="4"/>
      <c r="P46" s="4"/>
      <c r="Q46" s="4"/>
      <c r="R46" s="4"/>
      <c r="S46" s="4"/>
      <c r="T46" s="4"/>
      <c r="U46" s="4"/>
      <c r="V46" s="4"/>
      <c r="W46" s="4"/>
      <c r="X46" s="4"/>
      <c r="Y46" s="6"/>
    </row>
    <row r="47" spans="1:27" s="2" customFormat="1" ht="15" customHeight="1">
      <c r="B47" s="7" t="s">
        <v>14</v>
      </c>
      <c r="C47" s="4"/>
      <c r="D47" s="4"/>
      <c r="E47" s="4"/>
      <c r="F47" s="190"/>
      <c r="G47" s="191"/>
      <c r="H47" s="191"/>
      <c r="I47" s="191"/>
      <c r="J47" s="191"/>
      <c r="K47" s="191"/>
      <c r="L47" s="191"/>
      <c r="M47" s="192"/>
      <c r="N47" s="4" t="s">
        <v>28</v>
      </c>
      <c r="O47" s="4"/>
      <c r="P47" s="4"/>
      <c r="Q47" s="223"/>
      <c r="R47" s="224"/>
      <c r="S47" s="224"/>
      <c r="T47" s="224"/>
      <c r="U47" s="224"/>
      <c r="V47" s="224"/>
      <c r="W47" s="224"/>
      <c r="X47" s="225"/>
      <c r="Y47" s="6"/>
    </row>
    <row r="48" spans="1:27" s="2" customFormat="1" ht="15" customHeight="1" thickBot="1">
      <c r="B48" s="7"/>
      <c r="C48" s="4"/>
      <c r="D48" s="4"/>
      <c r="E48" s="4"/>
      <c r="F48" s="4"/>
      <c r="G48" s="4"/>
      <c r="H48" s="4"/>
      <c r="I48" s="4"/>
      <c r="J48" s="4"/>
      <c r="K48" s="4"/>
      <c r="L48" s="4"/>
      <c r="M48" s="4"/>
      <c r="N48" s="4"/>
      <c r="O48" s="4"/>
      <c r="P48" s="4"/>
      <c r="Q48" s="226"/>
      <c r="R48" s="227"/>
      <c r="S48" s="227"/>
      <c r="T48" s="227"/>
      <c r="U48" s="227"/>
      <c r="V48" s="227"/>
      <c r="W48" s="227"/>
      <c r="X48" s="228"/>
      <c r="Y48" s="6"/>
    </row>
    <row r="49" spans="1:27" s="2" customFormat="1" ht="15" customHeight="1">
      <c r="B49" s="7" t="s">
        <v>15</v>
      </c>
      <c r="C49" s="4"/>
      <c r="D49" s="4"/>
      <c r="E49" s="4"/>
      <c r="F49" s="190"/>
      <c r="G49" s="191"/>
      <c r="H49" s="191"/>
      <c r="I49" s="191"/>
      <c r="J49" s="191"/>
      <c r="K49" s="191"/>
      <c r="L49" s="191"/>
      <c r="M49" s="192"/>
      <c r="N49" s="4"/>
      <c r="O49" s="4"/>
      <c r="P49" s="4"/>
      <c r="Q49" s="229"/>
      <c r="R49" s="230"/>
      <c r="S49" s="230"/>
      <c r="T49" s="230"/>
      <c r="U49" s="230"/>
      <c r="V49" s="230"/>
      <c r="W49" s="230"/>
      <c r="X49" s="231"/>
      <c r="Y49" s="6"/>
    </row>
    <row r="50" spans="1:27" s="2" customFormat="1" ht="15" customHeight="1" thickBot="1">
      <c r="B50" s="7"/>
      <c r="C50" s="4"/>
      <c r="D50" s="4"/>
      <c r="E50" s="4"/>
      <c r="F50" s="4"/>
      <c r="G50" s="4"/>
      <c r="H50" s="4"/>
      <c r="I50" s="4"/>
      <c r="J50" s="4"/>
      <c r="K50" s="4"/>
      <c r="L50" s="4"/>
      <c r="M50" s="4"/>
      <c r="N50" s="4"/>
      <c r="O50" s="4"/>
      <c r="P50" s="4"/>
      <c r="Q50" s="4"/>
      <c r="R50" s="4"/>
      <c r="S50" s="4"/>
      <c r="T50" s="4"/>
      <c r="U50" s="4"/>
      <c r="V50" s="4"/>
      <c r="W50" s="4"/>
      <c r="X50" s="4"/>
      <c r="Y50" s="6"/>
    </row>
    <row r="51" spans="1:27" s="2" customFormat="1" ht="14.25">
      <c r="B51" s="7" t="s">
        <v>16</v>
      </c>
      <c r="C51" s="4"/>
      <c r="D51" s="4"/>
      <c r="E51" s="4"/>
      <c r="F51" s="141"/>
      <c r="G51" s="4"/>
      <c r="H51" s="4"/>
      <c r="I51" s="4"/>
      <c r="J51" s="4"/>
      <c r="K51" s="4"/>
      <c r="L51" s="4"/>
      <c r="M51" s="4"/>
      <c r="N51" s="138" t="s">
        <v>619</v>
      </c>
      <c r="O51" s="23"/>
      <c r="P51" s="4"/>
      <c r="Q51" s="158"/>
      <c r="R51" s="4"/>
      <c r="S51" s="138" t="s">
        <v>620</v>
      </c>
      <c r="T51" s="4"/>
      <c r="U51" s="232"/>
      <c r="V51" s="233"/>
      <c r="W51" s="233"/>
      <c r="X51" s="234"/>
      <c r="Y51" s="6"/>
    </row>
    <row r="52" spans="1:27" s="2" customFormat="1" ht="15" customHeight="1" thickBot="1">
      <c r="B52" s="24"/>
      <c r="C52" s="4"/>
      <c r="D52" s="4"/>
      <c r="E52" s="4"/>
      <c r="F52" s="247"/>
      <c r="G52" s="247"/>
      <c r="H52" s="247"/>
      <c r="I52" s="247"/>
      <c r="J52" s="247"/>
      <c r="K52" s="247"/>
      <c r="L52" s="247"/>
      <c r="M52" s="247"/>
      <c r="N52" s="4"/>
      <c r="O52" s="4"/>
      <c r="P52" s="4"/>
      <c r="Q52" s="4"/>
      <c r="R52" s="4"/>
      <c r="S52" s="4"/>
      <c r="T52" s="4"/>
      <c r="U52" s="4"/>
      <c r="V52" s="4"/>
      <c r="W52" s="4"/>
      <c r="X52" s="4"/>
      <c r="Y52" s="6"/>
    </row>
    <row r="53" spans="1:27" s="2" customFormat="1" ht="15" customHeight="1">
      <c r="B53" s="193" t="s">
        <v>617</v>
      </c>
      <c r="C53" s="194"/>
      <c r="D53" s="194"/>
      <c r="E53" s="194"/>
      <c r="F53" s="190"/>
      <c r="G53" s="191"/>
      <c r="H53" s="191"/>
      <c r="I53" s="191"/>
      <c r="J53" s="191"/>
      <c r="K53" s="191"/>
      <c r="L53" s="191"/>
      <c r="M53" s="192"/>
      <c r="N53" s="138" t="s">
        <v>578</v>
      </c>
      <c r="O53" s="4"/>
      <c r="P53" s="4"/>
      <c r="Q53" s="199"/>
      <c r="R53" s="200"/>
      <c r="S53" s="200"/>
      <c r="T53" s="200"/>
      <c r="U53" s="200"/>
      <c r="V53" s="200"/>
      <c r="W53" s="200"/>
      <c r="X53" s="201"/>
      <c r="Y53" s="6"/>
    </row>
    <row r="54" spans="1:27" s="2" customFormat="1" ht="15" customHeight="1">
      <c r="B54" s="197"/>
      <c r="C54" s="198"/>
      <c r="D54" s="198"/>
      <c r="E54" s="198"/>
      <c r="F54" s="4"/>
      <c r="G54" s="4"/>
      <c r="H54" s="194"/>
      <c r="I54" s="194"/>
      <c r="J54" s="194"/>
      <c r="K54" s="194"/>
      <c r="L54" s="4"/>
      <c r="M54" s="4"/>
      <c r="N54" s="194"/>
      <c r="O54" s="194"/>
      <c r="P54" s="194"/>
      <c r="Q54" s="194"/>
      <c r="R54" s="4"/>
      <c r="S54" s="4"/>
      <c r="T54" s="194"/>
      <c r="U54" s="194"/>
      <c r="V54" s="194"/>
      <c r="W54" s="194"/>
      <c r="X54" s="4"/>
      <c r="Y54" s="6"/>
    </row>
    <row r="55" spans="1:27" s="2" customFormat="1" ht="12.75" customHeight="1">
      <c r="B55" s="196" t="s">
        <v>27</v>
      </c>
      <c r="C55" s="195"/>
      <c r="D55" s="195"/>
      <c r="E55" s="195"/>
      <c r="H55" s="195"/>
      <c r="I55" s="195"/>
      <c r="J55" s="195"/>
      <c r="K55" s="195"/>
      <c r="L55" s="29"/>
      <c r="N55" s="195"/>
      <c r="O55" s="195"/>
      <c r="P55" s="195"/>
      <c r="Q55" s="195"/>
      <c r="R55" s="4"/>
      <c r="S55" s="4"/>
      <c r="T55" s="195"/>
      <c r="U55" s="195"/>
      <c r="V55" s="195"/>
      <c r="W55" s="195"/>
      <c r="X55" s="4"/>
      <c r="Y55" s="6"/>
    </row>
    <row r="56" spans="1:27" s="2" customFormat="1">
      <c r="B56" s="196" t="s">
        <v>26</v>
      </c>
      <c r="C56" s="195"/>
      <c r="D56" s="195"/>
      <c r="E56" s="195"/>
      <c r="F56" s="4"/>
      <c r="H56" s="195"/>
      <c r="I56" s="195"/>
      <c r="J56" s="195"/>
      <c r="K56" s="195"/>
      <c r="L56" s="29"/>
      <c r="N56" s="195"/>
      <c r="O56" s="195"/>
      <c r="P56" s="195"/>
      <c r="Q56" s="195"/>
      <c r="T56" s="195"/>
      <c r="U56" s="195"/>
      <c r="V56" s="195"/>
      <c r="W56" s="195"/>
      <c r="Y56" s="6"/>
    </row>
    <row r="57" spans="1:27" s="2" customFormat="1" ht="13.5" thickBot="1">
      <c r="A57" s="4"/>
      <c r="B57" s="30"/>
      <c r="C57" s="31"/>
      <c r="D57" s="31"/>
      <c r="E57" s="31"/>
      <c r="F57" s="31"/>
      <c r="G57" s="31"/>
      <c r="H57" s="31"/>
      <c r="I57" s="31"/>
      <c r="J57" s="31"/>
      <c r="K57" s="31"/>
      <c r="L57" s="31"/>
      <c r="M57" s="31"/>
      <c r="N57" s="31"/>
      <c r="O57" s="31"/>
      <c r="P57" s="31"/>
      <c r="Q57" s="31"/>
      <c r="R57" s="31"/>
      <c r="S57" s="31"/>
      <c r="T57" s="31"/>
      <c r="U57" s="31"/>
      <c r="V57" s="31"/>
      <c r="W57" s="31"/>
      <c r="X57" s="31"/>
      <c r="Y57" s="32"/>
      <c r="Z57" s="4"/>
      <c r="AA57" s="4"/>
    </row>
    <row r="58" spans="1:27" s="33" customFormat="1">
      <c r="A58" s="145"/>
      <c r="B58" s="145"/>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row>
    <row r="59" spans="1:27" s="33" customFormat="1">
      <c r="A59" s="145"/>
      <c r="B59" s="146"/>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row>
    <row r="60" spans="1:27" s="33" customFormat="1">
      <c r="A60" s="145"/>
      <c r="B60" s="146"/>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row>
    <row r="61" spans="1:27" s="33" customFormat="1" ht="12.75" customHeight="1">
      <c r="A61" s="145"/>
      <c r="B61" s="146"/>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row>
    <row r="62" spans="1:27" s="33" customFormat="1" ht="12.75" customHeight="1">
      <c r="A62" s="145"/>
      <c r="B62" s="146"/>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row>
    <row r="63" spans="1:27" s="33" customFormat="1">
      <c r="A63" s="145"/>
      <c r="B63" s="145"/>
      <c r="C63" s="145"/>
      <c r="D63" s="145"/>
      <c r="E63" s="145"/>
      <c r="F63" s="145"/>
      <c r="G63" s="145"/>
      <c r="H63" s="145"/>
      <c r="I63" s="145"/>
      <c r="J63" s="145"/>
      <c r="K63" s="145"/>
      <c r="L63" s="145"/>
      <c r="M63" s="145"/>
      <c r="N63" s="145"/>
      <c r="O63" s="145"/>
      <c r="P63" s="145"/>
      <c r="Q63" s="145"/>
      <c r="R63" s="145"/>
      <c r="S63" s="145"/>
      <c r="T63" s="145"/>
      <c r="U63" s="145"/>
      <c r="V63" s="145"/>
      <c r="W63" s="145"/>
      <c r="X63" s="145"/>
      <c r="Y63" s="145"/>
      <c r="Z63" s="145"/>
      <c r="AA63" s="145"/>
    </row>
    <row r="64" spans="1:27" s="33" customFormat="1">
      <c r="A64" s="145"/>
      <c r="B64" s="145"/>
      <c r="C64" s="145"/>
      <c r="D64" s="145"/>
      <c r="E64" s="145"/>
      <c r="F64" s="145"/>
      <c r="G64" s="145"/>
      <c r="H64" s="145"/>
      <c r="I64" s="145"/>
      <c r="J64" s="145"/>
      <c r="K64" s="145"/>
      <c r="L64" s="145"/>
      <c r="M64" s="145"/>
      <c r="N64" s="145"/>
      <c r="O64" s="145"/>
      <c r="P64" s="145"/>
      <c r="Q64" s="145"/>
      <c r="R64" s="145"/>
      <c r="S64" s="145"/>
      <c r="T64" s="145"/>
      <c r="U64" s="145"/>
      <c r="V64" s="145"/>
      <c r="W64" s="145"/>
      <c r="X64" s="145"/>
      <c r="Y64" s="145"/>
      <c r="Z64" s="145"/>
      <c r="AA64" s="145"/>
    </row>
    <row r="65" spans="1:27" s="33" customFormat="1">
      <c r="A65" s="145"/>
      <c r="B65" s="145"/>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row>
    <row r="66" spans="1:27" s="33" customFormat="1">
      <c r="A66" s="145"/>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row>
    <row r="67" spans="1:27" s="33" customFormat="1">
      <c r="A67" s="145"/>
      <c r="B67" s="145"/>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row>
    <row r="68" spans="1:27" s="33" customFormat="1">
      <c r="A68" s="145"/>
      <c r="B68" s="145"/>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row>
    <row r="69" spans="1:27" s="33" customFormat="1">
      <c r="A69" s="145"/>
      <c r="B69" s="145"/>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row>
    <row r="70" spans="1:27" s="33" customFormat="1">
      <c r="A70" s="145"/>
      <c r="B70" s="145"/>
      <c r="C70" s="145"/>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row>
    <row r="71" spans="1:27" s="33" customFormat="1">
      <c r="A71" s="145"/>
      <c r="B71" s="145"/>
      <c r="C71" s="145"/>
      <c r="D71" s="145"/>
      <c r="E71" s="145"/>
      <c r="F71" s="145"/>
      <c r="G71" s="145"/>
      <c r="H71" s="145"/>
      <c r="I71" s="145"/>
      <c r="J71" s="145"/>
      <c r="K71" s="145"/>
      <c r="L71" s="145"/>
      <c r="M71" s="145"/>
      <c r="N71" s="145"/>
      <c r="O71" s="145"/>
      <c r="P71" s="145"/>
      <c r="Q71" s="145"/>
      <c r="R71" s="145"/>
      <c r="S71" s="145"/>
      <c r="T71" s="145"/>
      <c r="U71" s="145"/>
      <c r="V71" s="145"/>
      <c r="W71" s="145"/>
      <c r="X71" s="145"/>
      <c r="Y71" s="145"/>
      <c r="Z71" s="145"/>
      <c r="AA71" s="145"/>
    </row>
    <row r="72" spans="1:27" s="33" customFormat="1">
      <c r="A72" s="145"/>
      <c r="B72" s="145"/>
      <c r="C72" s="145"/>
      <c r="D72" s="145"/>
      <c r="E72" s="145"/>
      <c r="F72" s="145"/>
      <c r="G72" s="145"/>
      <c r="H72" s="145"/>
      <c r="I72" s="145"/>
      <c r="J72" s="145"/>
      <c r="K72" s="145"/>
      <c r="L72" s="145"/>
      <c r="M72" s="145"/>
      <c r="N72" s="145"/>
      <c r="O72" s="145"/>
      <c r="P72" s="145"/>
      <c r="Q72" s="145"/>
      <c r="R72" s="145"/>
      <c r="S72" s="145"/>
      <c r="T72" s="145"/>
      <c r="U72" s="145"/>
      <c r="V72" s="145"/>
      <c r="W72" s="145"/>
      <c r="X72" s="145"/>
      <c r="Y72" s="145"/>
      <c r="Z72" s="145"/>
      <c r="AA72" s="145"/>
    </row>
    <row r="73" spans="1:27" s="33" customFormat="1">
      <c r="A73" s="145"/>
      <c r="B73" s="145"/>
      <c r="C73" s="145"/>
      <c r="D73" s="145"/>
      <c r="E73" s="145"/>
      <c r="F73" s="145"/>
      <c r="G73" s="145"/>
      <c r="H73" s="145"/>
      <c r="I73" s="145"/>
      <c r="J73" s="145"/>
      <c r="K73" s="145"/>
      <c r="L73" s="145"/>
      <c r="M73" s="145"/>
      <c r="N73" s="145"/>
      <c r="O73" s="145"/>
      <c r="P73" s="145"/>
      <c r="Q73" s="145"/>
      <c r="R73" s="145"/>
      <c r="S73" s="145"/>
      <c r="T73" s="145"/>
      <c r="U73" s="145"/>
      <c r="V73" s="145"/>
      <c r="W73" s="145"/>
      <c r="X73" s="145"/>
      <c r="Y73" s="145"/>
      <c r="Z73" s="145"/>
      <c r="AA73" s="145"/>
    </row>
    <row r="74" spans="1:27" s="33" customFormat="1">
      <c r="A74" s="145"/>
      <c r="B74" s="145"/>
      <c r="C74" s="145"/>
      <c r="D74" s="145"/>
      <c r="E74" s="145"/>
      <c r="F74" s="145"/>
      <c r="G74" s="145"/>
      <c r="H74" s="145"/>
      <c r="I74" s="145"/>
      <c r="J74" s="145"/>
      <c r="K74" s="145"/>
      <c r="L74" s="145"/>
      <c r="M74" s="145"/>
      <c r="N74" s="145"/>
      <c r="O74" s="145"/>
      <c r="P74" s="145"/>
      <c r="Q74" s="145"/>
      <c r="R74" s="145"/>
      <c r="S74" s="145"/>
      <c r="T74" s="145"/>
      <c r="U74" s="145"/>
      <c r="V74" s="145"/>
      <c r="W74" s="145"/>
      <c r="X74" s="145"/>
      <c r="Y74" s="145"/>
      <c r="Z74" s="145"/>
      <c r="AA74" s="145"/>
    </row>
    <row r="75" spans="1:27" s="33" customFormat="1">
      <c r="A75" s="145"/>
      <c r="B75" s="145"/>
      <c r="C75" s="145"/>
      <c r="D75" s="145"/>
      <c r="E75" s="145"/>
      <c r="F75" s="145"/>
      <c r="G75" s="145"/>
      <c r="H75" s="145"/>
      <c r="I75" s="145"/>
      <c r="J75" s="145"/>
      <c r="K75" s="145"/>
      <c r="L75" s="145"/>
      <c r="M75" s="145"/>
      <c r="N75" s="145"/>
      <c r="O75" s="145"/>
      <c r="P75" s="145"/>
      <c r="Q75" s="145"/>
      <c r="R75" s="145"/>
      <c r="S75" s="145"/>
      <c r="T75" s="145"/>
      <c r="U75" s="145"/>
      <c r="V75" s="145"/>
      <c r="W75" s="145"/>
      <c r="X75" s="145"/>
      <c r="Y75" s="145"/>
      <c r="Z75" s="145"/>
      <c r="AA75" s="145"/>
    </row>
    <row r="76" spans="1:27" s="33" customFormat="1">
      <c r="A76" s="145"/>
      <c r="B76" s="145"/>
      <c r="C76" s="145"/>
      <c r="D76" s="145"/>
      <c r="E76" s="145"/>
      <c r="F76" s="145"/>
      <c r="G76" s="145"/>
      <c r="H76" s="145"/>
      <c r="I76" s="145"/>
      <c r="J76" s="145"/>
      <c r="K76" s="145"/>
      <c r="L76" s="145"/>
      <c r="M76" s="145"/>
      <c r="N76" s="145"/>
      <c r="O76" s="145"/>
      <c r="P76" s="145"/>
      <c r="Q76" s="145"/>
      <c r="R76" s="145"/>
      <c r="S76" s="145"/>
      <c r="T76" s="145"/>
      <c r="U76" s="145"/>
      <c r="V76" s="145"/>
      <c r="W76" s="145"/>
      <c r="X76" s="145"/>
      <c r="Y76" s="145"/>
      <c r="Z76" s="145"/>
      <c r="AA76" s="145"/>
    </row>
    <row r="77" spans="1:27" s="33" customFormat="1">
      <c r="A77" s="145"/>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c r="AA77" s="145"/>
    </row>
    <row r="78" spans="1:27" s="33" customFormat="1">
      <c r="A78" s="145"/>
      <c r="B78" s="145"/>
      <c r="C78" s="145"/>
      <c r="D78" s="145"/>
      <c r="E78" s="145"/>
      <c r="F78" s="145"/>
      <c r="G78" s="145"/>
      <c r="H78" s="145"/>
      <c r="I78" s="145"/>
      <c r="J78" s="145"/>
      <c r="K78" s="145"/>
      <c r="L78" s="145"/>
      <c r="M78" s="145"/>
      <c r="N78" s="145"/>
      <c r="O78" s="145"/>
      <c r="P78" s="145"/>
      <c r="Q78" s="145"/>
      <c r="R78" s="145"/>
      <c r="S78" s="145"/>
      <c r="T78" s="145"/>
      <c r="U78" s="145"/>
      <c r="V78" s="145"/>
      <c r="W78" s="145"/>
      <c r="X78" s="145"/>
      <c r="Y78" s="145"/>
      <c r="Z78" s="145"/>
      <c r="AA78" s="145"/>
    </row>
    <row r="79" spans="1:27" s="33" customFormat="1">
      <c r="A79" s="145"/>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row>
    <row r="80" spans="1:27" s="33" customFormat="1">
      <c r="A80" s="145"/>
      <c r="B80" s="145"/>
      <c r="C80" s="145"/>
      <c r="D80" s="145"/>
      <c r="E80" s="145"/>
      <c r="F80" s="145"/>
      <c r="G80" s="145"/>
      <c r="H80" s="145"/>
      <c r="I80" s="145"/>
      <c r="J80" s="145"/>
      <c r="K80" s="145"/>
      <c r="L80" s="145"/>
      <c r="M80" s="145"/>
      <c r="N80" s="145"/>
      <c r="O80" s="145"/>
      <c r="P80" s="145"/>
      <c r="Q80" s="145"/>
      <c r="R80" s="145"/>
      <c r="S80" s="145"/>
      <c r="T80" s="145"/>
      <c r="U80" s="145"/>
      <c r="V80" s="145"/>
      <c r="W80" s="145"/>
      <c r="X80" s="145"/>
      <c r="Y80" s="145"/>
      <c r="Z80" s="145"/>
      <c r="AA80" s="145"/>
    </row>
    <row r="81" spans="1:27" s="33" customFormat="1">
      <c r="A81" s="145"/>
      <c r="B81" s="145"/>
      <c r="C81" s="145"/>
      <c r="D81" s="145"/>
      <c r="E81" s="145"/>
      <c r="F81" s="145"/>
      <c r="G81" s="145"/>
      <c r="H81" s="145"/>
      <c r="I81" s="145"/>
      <c r="J81" s="145"/>
      <c r="K81" s="145"/>
      <c r="L81" s="145"/>
      <c r="M81" s="145"/>
      <c r="N81" s="145"/>
      <c r="O81" s="145"/>
      <c r="P81" s="145"/>
      <c r="Q81" s="145"/>
      <c r="R81" s="145"/>
      <c r="S81" s="145"/>
      <c r="T81" s="145"/>
      <c r="U81" s="145"/>
      <c r="V81" s="145"/>
      <c r="W81" s="145"/>
      <c r="X81" s="145"/>
      <c r="Y81" s="145"/>
      <c r="Z81" s="145"/>
      <c r="AA81" s="145"/>
    </row>
    <row r="82" spans="1:27" s="33" customFormat="1">
      <c r="A82" s="145"/>
      <c r="B82" s="145"/>
      <c r="C82" s="145"/>
      <c r="D82" s="145"/>
      <c r="E82" s="145"/>
      <c r="F82" s="145"/>
      <c r="G82" s="145"/>
      <c r="H82" s="145"/>
      <c r="I82" s="145"/>
      <c r="J82" s="145"/>
      <c r="K82" s="145"/>
      <c r="L82" s="145"/>
      <c r="M82" s="145"/>
      <c r="N82" s="145"/>
      <c r="O82" s="145"/>
      <c r="P82" s="145"/>
      <c r="Q82" s="145"/>
      <c r="R82" s="145"/>
      <c r="S82" s="145"/>
      <c r="T82" s="145"/>
      <c r="U82" s="145"/>
      <c r="V82" s="145"/>
      <c r="W82" s="145"/>
      <c r="X82" s="145"/>
      <c r="Y82" s="145"/>
      <c r="Z82" s="145"/>
      <c r="AA82" s="145"/>
    </row>
    <row r="83" spans="1:27" s="33" customFormat="1">
      <c r="A83" s="145"/>
      <c r="B83" s="145"/>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row>
    <row r="84" spans="1:27" s="33" customFormat="1">
      <c r="A84" s="145"/>
      <c r="B84" s="145"/>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c r="AA84" s="145"/>
    </row>
    <row r="85" spans="1:27" s="33" customFormat="1">
      <c r="A85" s="145"/>
      <c r="B85" s="145"/>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c r="AA85" s="145"/>
    </row>
    <row r="86" spans="1:27" s="33" customFormat="1">
      <c r="A86" s="145"/>
      <c r="B86" s="145"/>
      <c r="C86" s="145"/>
      <c r="D86" s="145"/>
      <c r="E86" s="145"/>
      <c r="F86" s="145"/>
      <c r="G86" s="145"/>
      <c r="H86" s="145"/>
      <c r="I86" s="145"/>
      <c r="J86" s="145"/>
      <c r="K86" s="145"/>
      <c r="L86" s="145"/>
      <c r="M86" s="145"/>
      <c r="N86" s="145"/>
      <c r="O86" s="145"/>
      <c r="P86" s="145"/>
      <c r="Q86" s="145"/>
      <c r="R86" s="145"/>
      <c r="S86" s="145"/>
      <c r="T86" s="145"/>
      <c r="U86" s="145"/>
      <c r="V86" s="145"/>
      <c r="W86" s="145"/>
      <c r="X86" s="145"/>
      <c r="Y86" s="145"/>
      <c r="Z86" s="145"/>
      <c r="AA86" s="145"/>
    </row>
    <row r="87" spans="1:27" s="33" customFormat="1">
      <c r="A87" s="145"/>
      <c r="B87" s="145"/>
      <c r="C87" s="145"/>
      <c r="D87" s="145"/>
      <c r="E87" s="145"/>
      <c r="F87" s="145"/>
      <c r="G87" s="145"/>
      <c r="H87" s="145"/>
      <c r="I87" s="145"/>
      <c r="J87" s="145"/>
      <c r="K87" s="145"/>
      <c r="L87" s="145"/>
      <c r="M87" s="145"/>
      <c r="N87" s="145"/>
      <c r="O87" s="145"/>
      <c r="P87" s="145"/>
      <c r="Q87" s="145"/>
      <c r="R87" s="145"/>
      <c r="S87" s="145"/>
      <c r="T87" s="145"/>
      <c r="U87" s="145"/>
      <c r="V87" s="145"/>
      <c r="W87" s="145"/>
      <c r="X87" s="145"/>
      <c r="Y87" s="145"/>
      <c r="Z87" s="145"/>
      <c r="AA87" s="145"/>
    </row>
    <row r="88" spans="1:27" s="33" customFormat="1">
      <c r="A88" s="145"/>
      <c r="B88" s="145"/>
      <c r="C88" s="145"/>
      <c r="D88" s="145"/>
      <c r="E88" s="145"/>
      <c r="F88" s="145"/>
      <c r="G88" s="145"/>
      <c r="H88" s="145"/>
      <c r="I88" s="145"/>
      <c r="J88" s="145"/>
      <c r="K88" s="145"/>
      <c r="L88" s="145"/>
      <c r="M88" s="145"/>
      <c r="N88" s="145"/>
      <c r="O88" s="145"/>
      <c r="P88" s="145"/>
      <c r="Q88" s="145"/>
      <c r="R88" s="145"/>
      <c r="S88" s="145"/>
      <c r="T88" s="145"/>
      <c r="U88" s="145"/>
      <c r="V88" s="145"/>
      <c r="W88" s="145"/>
      <c r="X88" s="145"/>
      <c r="Y88" s="145"/>
      <c r="Z88" s="145"/>
      <c r="AA88" s="145"/>
    </row>
    <row r="89" spans="1:27" s="33" customFormat="1">
      <c r="A89" s="145"/>
      <c r="B89" s="145"/>
      <c r="C89" s="145"/>
      <c r="D89" s="145"/>
      <c r="E89" s="145"/>
      <c r="F89" s="145"/>
      <c r="G89" s="145"/>
      <c r="H89" s="145"/>
      <c r="I89" s="145"/>
      <c r="J89" s="145"/>
      <c r="K89" s="145"/>
      <c r="L89" s="145"/>
      <c r="M89" s="145"/>
      <c r="N89" s="145"/>
      <c r="O89" s="145"/>
      <c r="P89" s="145"/>
      <c r="Q89" s="145"/>
      <c r="R89" s="145"/>
      <c r="S89" s="145"/>
      <c r="T89" s="145"/>
      <c r="U89" s="145"/>
      <c r="V89" s="145"/>
      <c r="W89" s="145"/>
      <c r="X89" s="145"/>
      <c r="Y89" s="145"/>
      <c r="Z89" s="145"/>
      <c r="AA89" s="145"/>
    </row>
    <row r="90" spans="1:27" s="33" customFormat="1">
      <c r="A90" s="145"/>
      <c r="B90" s="145"/>
      <c r="C90" s="145"/>
      <c r="D90" s="145"/>
      <c r="E90" s="145"/>
      <c r="F90" s="145"/>
      <c r="G90" s="145"/>
      <c r="H90" s="145"/>
      <c r="I90" s="145"/>
      <c r="J90" s="145"/>
      <c r="K90" s="145"/>
      <c r="L90" s="145"/>
      <c r="M90" s="145"/>
      <c r="N90" s="145"/>
      <c r="O90" s="145"/>
      <c r="P90" s="145"/>
      <c r="Q90" s="145"/>
      <c r="R90" s="145"/>
      <c r="S90" s="145"/>
      <c r="T90" s="145"/>
      <c r="U90" s="145"/>
      <c r="V90" s="145"/>
      <c r="W90" s="145"/>
      <c r="X90" s="145"/>
      <c r="Y90" s="145"/>
      <c r="Z90" s="145"/>
      <c r="AA90" s="145"/>
    </row>
    <row r="91" spans="1:27" s="33" customFormat="1">
      <c r="A91" s="145"/>
      <c r="B91" s="145"/>
      <c r="C91" s="145"/>
      <c r="D91" s="145"/>
      <c r="E91" s="145"/>
      <c r="F91" s="145"/>
      <c r="G91" s="145"/>
      <c r="H91" s="145"/>
      <c r="I91" s="145"/>
      <c r="J91" s="145"/>
      <c r="K91" s="145"/>
      <c r="L91" s="145"/>
      <c r="M91" s="145"/>
      <c r="N91" s="145"/>
      <c r="O91" s="145"/>
      <c r="P91" s="145"/>
      <c r="Q91" s="145"/>
      <c r="R91" s="145"/>
      <c r="S91" s="145"/>
      <c r="T91" s="145"/>
      <c r="U91" s="145"/>
      <c r="V91" s="145"/>
      <c r="W91" s="145"/>
      <c r="X91" s="145"/>
      <c r="Y91" s="145"/>
      <c r="Z91" s="145"/>
      <c r="AA91" s="145"/>
    </row>
    <row r="92" spans="1:27" s="33" customFormat="1">
      <c r="A92" s="145"/>
      <c r="B92" s="145"/>
      <c r="C92" s="145"/>
      <c r="D92" s="145"/>
      <c r="E92" s="145"/>
      <c r="F92" s="145"/>
      <c r="G92" s="145"/>
      <c r="H92" s="145"/>
      <c r="I92" s="145"/>
      <c r="J92" s="145"/>
      <c r="K92" s="145"/>
      <c r="L92" s="145"/>
      <c r="M92" s="145"/>
      <c r="N92" s="145"/>
      <c r="O92" s="145"/>
      <c r="P92" s="145"/>
      <c r="Q92" s="145"/>
      <c r="R92" s="145"/>
      <c r="S92" s="145"/>
      <c r="T92" s="145"/>
      <c r="U92" s="145"/>
      <c r="V92" s="145"/>
      <c r="W92" s="145"/>
      <c r="X92" s="145"/>
      <c r="Y92" s="145"/>
      <c r="Z92" s="145"/>
      <c r="AA92" s="145"/>
    </row>
    <row r="93" spans="1:27" s="33" customFormat="1">
      <c r="A93" s="145"/>
      <c r="B93" s="145"/>
      <c r="C93" s="145"/>
      <c r="D93" s="145"/>
      <c r="E93" s="145"/>
      <c r="F93" s="145"/>
      <c r="G93" s="145"/>
      <c r="H93" s="145"/>
      <c r="I93" s="145"/>
      <c r="J93" s="145"/>
      <c r="K93" s="145"/>
      <c r="L93" s="145"/>
      <c r="M93" s="145"/>
      <c r="N93" s="145"/>
      <c r="O93" s="145"/>
      <c r="P93" s="145"/>
      <c r="Q93" s="145"/>
      <c r="R93" s="145"/>
      <c r="S93" s="145"/>
      <c r="T93" s="145"/>
      <c r="U93" s="145"/>
      <c r="V93" s="145"/>
      <c r="W93" s="145"/>
      <c r="X93" s="145"/>
      <c r="Y93" s="145"/>
      <c r="Z93" s="145"/>
      <c r="AA93" s="145"/>
    </row>
    <row r="94" spans="1:27" s="33" customFormat="1">
      <c r="A94" s="145"/>
      <c r="B94" s="1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c r="AA94" s="145"/>
    </row>
    <row r="95" spans="1:27" s="33" customFormat="1">
      <c r="A95" s="145"/>
      <c r="B95" s="145"/>
      <c r="C95" s="145"/>
      <c r="D95" s="145"/>
      <c r="E95" s="145"/>
      <c r="F95" s="145"/>
      <c r="G95" s="145"/>
      <c r="H95" s="145"/>
      <c r="I95" s="145"/>
      <c r="J95" s="145"/>
      <c r="K95" s="145"/>
      <c r="L95" s="145"/>
      <c r="M95" s="145"/>
      <c r="N95" s="145"/>
      <c r="O95" s="145"/>
      <c r="P95" s="145"/>
      <c r="Q95" s="145"/>
      <c r="R95" s="145"/>
      <c r="S95" s="145"/>
      <c r="T95" s="145"/>
      <c r="U95" s="145"/>
      <c r="V95" s="145"/>
      <c r="W95" s="145"/>
      <c r="X95" s="145"/>
      <c r="Y95" s="145"/>
      <c r="Z95" s="145"/>
      <c r="AA95" s="145"/>
    </row>
    <row r="96" spans="1:27" s="33" customFormat="1" ht="13.5" customHeight="1">
      <c r="A96" s="145"/>
      <c r="B96" s="145"/>
      <c r="C96" s="145"/>
      <c r="D96" s="145"/>
      <c r="E96" s="145"/>
      <c r="F96" s="145"/>
      <c r="G96" s="145"/>
      <c r="H96" s="145"/>
      <c r="I96" s="145"/>
      <c r="J96" s="145"/>
      <c r="K96" s="145"/>
      <c r="L96" s="145"/>
      <c r="M96" s="145"/>
      <c r="N96" s="145"/>
      <c r="O96" s="145"/>
      <c r="P96" s="145"/>
      <c r="Q96" s="145"/>
      <c r="R96" s="145"/>
      <c r="S96" s="145"/>
      <c r="T96" s="145"/>
      <c r="U96" s="145"/>
      <c r="V96" s="145"/>
      <c r="W96" s="145"/>
      <c r="X96" s="145"/>
      <c r="Y96" s="145"/>
      <c r="Z96" s="145"/>
      <c r="AA96" s="145"/>
    </row>
    <row r="97" spans="1:83" s="33" customFormat="1">
      <c r="A97" s="182" t="s">
        <v>920</v>
      </c>
      <c r="B97" s="182" t="s">
        <v>920</v>
      </c>
      <c r="C97" s="145"/>
      <c r="D97" s="145"/>
      <c r="E97" s="145"/>
      <c r="F97" s="145"/>
      <c r="G97" s="145"/>
      <c r="H97" s="145"/>
      <c r="I97" s="145"/>
      <c r="J97" s="145"/>
      <c r="K97" s="145"/>
      <c r="L97" s="145"/>
      <c r="M97" s="145"/>
      <c r="N97" s="145"/>
      <c r="O97" s="145"/>
      <c r="P97" s="145"/>
      <c r="Q97" s="145"/>
      <c r="R97" s="145"/>
      <c r="S97" s="145"/>
      <c r="T97" s="145"/>
      <c r="U97" s="145"/>
      <c r="V97" s="145"/>
      <c r="W97" s="145"/>
      <c r="X97" s="145"/>
      <c r="Y97" s="145"/>
      <c r="Z97" s="145"/>
      <c r="AA97" s="145"/>
    </row>
    <row r="98" spans="1:83" s="33" customFormat="1" hidden="1">
      <c r="B98" s="181"/>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v>1</v>
      </c>
      <c r="AA98" s="147">
        <v>1</v>
      </c>
    </row>
    <row r="99" spans="1:83" s="33" customFormat="1" ht="180.75" hidden="1">
      <c r="A99" s="169" t="s">
        <v>319</v>
      </c>
      <c r="B99" s="169" t="s">
        <v>37</v>
      </c>
      <c r="C99" s="169" t="s">
        <v>560</v>
      </c>
      <c r="D99" s="169" t="s">
        <v>563</v>
      </c>
      <c r="E99" s="176"/>
      <c r="F99" s="169" t="s">
        <v>39</v>
      </c>
      <c r="G99" s="169" t="s">
        <v>631</v>
      </c>
      <c r="H99" s="169" t="s">
        <v>564</v>
      </c>
      <c r="I99" s="170" t="s">
        <v>320</v>
      </c>
      <c r="J99" s="170" t="s">
        <v>631</v>
      </c>
      <c r="K99" s="169" t="s">
        <v>567</v>
      </c>
      <c r="L99" s="170" t="s">
        <v>566</v>
      </c>
      <c r="M99" s="169" t="s">
        <v>565</v>
      </c>
      <c r="N99" s="169" t="s">
        <v>568</v>
      </c>
      <c r="O99" s="169" t="s">
        <v>569</v>
      </c>
      <c r="P99" s="169" t="s">
        <v>570</v>
      </c>
      <c r="Q99" s="169" t="s">
        <v>295</v>
      </c>
      <c r="R99" s="169" t="s">
        <v>579</v>
      </c>
      <c r="S99" s="169" t="s">
        <v>595</v>
      </c>
      <c r="T99" s="169" t="s">
        <v>621</v>
      </c>
      <c r="U99" s="169" t="s">
        <v>630</v>
      </c>
      <c r="V99" s="169" t="s">
        <v>632</v>
      </c>
      <c r="W99" s="169" t="s">
        <v>39</v>
      </c>
      <c r="X99" s="169" t="s">
        <v>919</v>
      </c>
      <c r="Y99" s="147"/>
      <c r="Z99" s="147"/>
      <c r="AA99" s="147"/>
      <c r="AN99" s="148"/>
      <c r="AO99" s="148"/>
      <c r="AP99" s="148"/>
      <c r="AS99" s="148"/>
      <c r="AT99" s="148"/>
    </row>
    <row r="100" spans="1:83" s="33" customFormat="1" hidden="1">
      <c r="A100" s="152" t="s">
        <v>272</v>
      </c>
      <c r="B100" s="152">
        <v>83</v>
      </c>
      <c r="C100" s="152" t="s">
        <v>323</v>
      </c>
      <c r="D100" s="153" t="s">
        <v>951</v>
      </c>
      <c r="E100" s="153"/>
      <c r="F100" s="152" t="s">
        <v>934</v>
      </c>
      <c r="G100" s="152" t="s">
        <v>935</v>
      </c>
      <c r="H100" s="153" t="s">
        <v>946</v>
      </c>
      <c r="I100" s="152">
        <v>16100001</v>
      </c>
      <c r="J100" s="152" t="s">
        <v>947</v>
      </c>
      <c r="K100" s="153" t="s">
        <v>950</v>
      </c>
      <c r="L100" s="152" t="s">
        <v>948</v>
      </c>
      <c r="M100" s="153" t="s">
        <v>156</v>
      </c>
      <c r="N100" s="154" t="s">
        <v>22</v>
      </c>
      <c r="O100" s="152" t="s">
        <v>313</v>
      </c>
      <c r="P100" s="155" t="s">
        <v>571</v>
      </c>
      <c r="Q100" s="154" t="s">
        <v>294</v>
      </c>
      <c r="R100" s="156" t="s">
        <v>580</v>
      </c>
      <c r="S100" s="157">
        <v>1</v>
      </c>
      <c r="T100" s="147" t="s">
        <v>622</v>
      </c>
      <c r="U100" s="147" t="s">
        <v>655</v>
      </c>
      <c r="V100" s="171">
        <v>141.69999999999999</v>
      </c>
      <c r="W100" s="147" t="s">
        <v>147</v>
      </c>
      <c r="X100" s="147">
        <v>107.32</v>
      </c>
      <c r="Y100" s="147"/>
      <c r="Z100" s="147"/>
      <c r="AA100" s="147"/>
      <c r="AN100" s="148"/>
      <c r="AO100" s="148"/>
      <c r="AP100" s="148"/>
      <c r="AS100" s="148"/>
      <c r="AT100" s="148"/>
      <c r="CD100" s="33" t="s">
        <v>946</v>
      </c>
      <c r="CE100" s="33">
        <v>602.61</v>
      </c>
    </row>
    <row r="101" spans="1:83" s="33" customFormat="1" hidden="1">
      <c r="A101" s="152" t="s">
        <v>156</v>
      </c>
      <c r="B101" s="152">
        <v>3000</v>
      </c>
      <c r="C101" s="152" t="s">
        <v>324</v>
      </c>
      <c r="D101" s="153" t="s">
        <v>658</v>
      </c>
      <c r="E101" s="153"/>
      <c r="F101" s="152" t="s">
        <v>1038</v>
      </c>
      <c r="G101" s="152" t="s">
        <v>1039</v>
      </c>
      <c r="H101" s="153" t="s">
        <v>1031</v>
      </c>
      <c r="I101" s="152">
        <v>16100010</v>
      </c>
      <c r="J101" s="152" t="s">
        <v>966</v>
      </c>
      <c r="K101" s="153" t="s">
        <v>952</v>
      </c>
      <c r="L101" s="152" t="s">
        <v>948</v>
      </c>
      <c r="M101" s="153" t="s">
        <v>596</v>
      </c>
      <c r="N101" s="154" t="s">
        <v>23</v>
      </c>
      <c r="O101" s="152" t="s">
        <v>314</v>
      </c>
      <c r="P101" s="155" t="s">
        <v>572</v>
      </c>
      <c r="Q101" s="154" t="s">
        <v>296</v>
      </c>
      <c r="R101" s="156" t="s">
        <v>581</v>
      </c>
      <c r="S101" s="157">
        <v>131</v>
      </c>
      <c r="T101" s="147"/>
      <c r="U101" s="147" t="s">
        <v>655</v>
      </c>
      <c r="V101" s="171">
        <v>102.68</v>
      </c>
      <c r="W101" s="147" t="s">
        <v>147</v>
      </c>
      <c r="X101" s="147">
        <v>107.32</v>
      </c>
      <c r="Y101" s="147"/>
      <c r="Z101" s="147"/>
      <c r="AA101" s="147"/>
      <c r="AN101" s="148"/>
      <c r="AO101" s="148"/>
      <c r="AP101" s="148"/>
      <c r="AS101" s="148"/>
      <c r="AT101" s="148"/>
      <c r="CD101" s="33" t="s">
        <v>1031</v>
      </c>
      <c r="CE101" s="33">
        <v>250</v>
      </c>
    </row>
    <row r="102" spans="1:83" s="33" customFormat="1" hidden="1">
      <c r="A102" s="152" t="s">
        <v>157</v>
      </c>
      <c r="B102" s="152">
        <v>3001</v>
      </c>
      <c r="C102" s="152" t="s">
        <v>325</v>
      </c>
      <c r="D102" s="153" t="s">
        <v>659</v>
      </c>
      <c r="E102" s="153"/>
      <c r="F102" s="152" t="s">
        <v>936</v>
      </c>
      <c r="G102" s="152" t="s">
        <v>994</v>
      </c>
      <c r="H102" s="153" t="s">
        <v>984</v>
      </c>
      <c r="I102" s="152">
        <v>16100002</v>
      </c>
      <c r="J102" s="152" t="s">
        <v>968</v>
      </c>
      <c r="K102" s="153" t="s">
        <v>967</v>
      </c>
      <c r="L102" s="152" t="s">
        <v>948</v>
      </c>
      <c r="M102" s="153" t="s">
        <v>597</v>
      </c>
      <c r="N102" s="152"/>
      <c r="O102" s="152" t="s">
        <v>315</v>
      </c>
      <c r="P102" s="155" t="s">
        <v>573</v>
      </c>
      <c r="Q102" s="154"/>
      <c r="R102" s="156" t="s">
        <v>582</v>
      </c>
      <c r="S102" s="157">
        <v>149</v>
      </c>
      <c r="T102" s="147"/>
      <c r="U102" s="147" t="s">
        <v>655</v>
      </c>
      <c r="V102" s="171">
        <v>102.68</v>
      </c>
      <c r="W102" s="147" t="s">
        <v>147</v>
      </c>
      <c r="X102" s="147">
        <v>107.32</v>
      </c>
      <c r="Y102" s="147"/>
      <c r="Z102" s="147"/>
      <c r="AA102" s="147"/>
      <c r="AN102" s="148"/>
      <c r="AO102" s="148"/>
      <c r="AP102" s="148"/>
      <c r="AS102" s="148"/>
      <c r="AT102" s="148"/>
      <c r="CD102" s="33" t="s">
        <v>984</v>
      </c>
      <c r="CE102" s="33">
        <v>260</v>
      </c>
    </row>
    <row r="103" spans="1:83" s="33" customFormat="1" hidden="1">
      <c r="A103" s="152" t="s">
        <v>157</v>
      </c>
      <c r="B103" s="152">
        <v>3002</v>
      </c>
      <c r="C103" s="152" t="s">
        <v>326</v>
      </c>
      <c r="D103" s="153" t="s">
        <v>660</v>
      </c>
      <c r="E103" s="153"/>
      <c r="F103" s="152" t="s">
        <v>937</v>
      </c>
      <c r="G103" s="152" t="s">
        <v>995</v>
      </c>
      <c r="H103" s="153" t="s">
        <v>985</v>
      </c>
      <c r="I103" s="152">
        <v>16100003</v>
      </c>
      <c r="J103" s="152" t="s">
        <v>1011</v>
      </c>
      <c r="K103" s="153" t="s">
        <v>1012</v>
      </c>
      <c r="L103" s="152" t="s">
        <v>948</v>
      </c>
      <c r="M103" s="153" t="s">
        <v>598</v>
      </c>
      <c r="N103" s="152"/>
      <c r="O103" s="152" t="s">
        <v>316</v>
      </c>
      <c r="P103" s="155"/>
      <c r="Q103" s="152"/>
      <c r="R103" s="156" t="s">
        <v>583</v>
      </c>
      <c r="S103" s="157">
        <v>149</v>
      </c>
      <c r="T103" s="147"/>
      <c r="U103" s="147" t="s">
        <v>655</v>
      </c>
      <c r="V103" s="171">
        <v>102.68</v>
      </c>
      <c r="W103" s="147" t="s">
        <v>147</v>
      </c>
      <c r="X103" s="147">
        <v>107.32</v>
      </c>
      <c r="Y103" s="147"/>
      <c r="Z103" s="147"/>
      <c r="AA103" s="147"/>
      <c r="AN103" s="148"/>
      <c r="AO103" s="148"/>
      <c r="AP103" s="148"/>
      <c r="AS103" s="148"/>
      <c r="AT103" s="148"/>
      <c r="CD103" s="33" t="s">
        <v>985</v>
      </c>
      <c r="CE103" s="33">
        <v>265</v>
      </c>
    </row>
    <row r="104" spans="1:83" s="33" customFormat="1" hidden="1">
      <c r="A104" s="152" t="s">
        <v>262</v>
      </c>
      <c r="B104" s="152">
        <v>3003</v>
      </c>
      <c r="C104" s="152" t="s">
        <v>327</v>
      </c>
      <c r="D104" s="153" t="s">
        <v>661</v>
      </c>
      <c r="E104" s="153"/>
      <c r="F104" s="152" t="s">
        <v>938</v>
      </c>
      <c r="G104" s="152" t="s">
        <v>996</v>
      </c>
      <c r="H104" s="153" t="s">
        <v>986</v>
      </c>
      <c r="I104" s="152">
        <v>16100004</v>
      </c>
      <c r="J104" s="152" t="s">
        <v>1013</v>
      </c>
      <c r="K104" s="153" t="s">
        <v>1014</v>
      </c>
      <c r="L104" s="152" t="s">
        <v>948</v>
      </c>
      <c r="M104" s="153" t="s">
        <v>528</v>
      </c>
      <c r="N104" s="152"/>
      <c r="O104" s="152" t="s">
        <v>317</v>
      </c>
      <c r="P104" s="152"/>
      <c r="Q104" s="152"/>
      <c r="R104" s="156" t="s">
        <v>584</v>
      </c>
      <c r="S104" s="157">
        <v>152</v>
      </c>
      <c r="T104" s="147"/>
      <c r="U104" s="147" t="s">
        <v>655</v>
      </c>
      <c r="V104" s="171">
        <v>102.68</v>
      </c>
      <c r="W104" s="147" t="s">
        <v>147</v>
      </c>
      <c r="X104" s="147">
        <v>107.32</v>
      </c>
      <c r="Y104" s="147"/>
      <c r="Z104" s="147"/>
      <c r="AA104" s="147"/>
      <c r="AN104" s="148"/>
      <c r="AO104" s="148"/>
      <c r="AP104" s="148"/>
      <c r="AS104" s="148"/>
      <c r="AT104" s="148"/>
      <c r="CD104" s="33" t="s">
        <v>986</v>
      </c>
      <c r="CE104" s="33">
        <v>284.23</v>
      </c>
    </row>
    <row r="105" spans="1:83" s="33" customFormat="1" hidden="1">
      <c r="A105" s="152" t="s">
        <v>158</v>
      </c>
      <c r="B105" s="152">
        <v>3004</v>
      </c>
      <c r="C105" s="152" t="s">
        <v>328</v>
      </c>
      <c r="D105" s="153" t="s">
        <v>662</v>
      </c>
      <c r="E105" s="153"/>
      <c r="F105" s="152" t="s">
        <v>939</v>
      </c>
      <c r="G105" s="152" t="s">
        <v>997</v>
      </c>
      <c r="H105" s="153" t="s">
        <v>987</v>
      </c>
      <c r="I105" s="152">
        <v>16100011</v>
      </c>
      <c r="J105" s="152" t="s">
        <v>1032</v>
      </c>
      <c r="K105" s="153" t="s">
        <v>1034</v>
      </c>
      <c r="L105" s="152" t="s">
        <v>948</v>
      </c>
      <c r="M105" s="153" t="s">
        <v>163</v>
      </c>
      <c r="N105" s="152"/>
      <c r="O105" s="152" t="s">
        <v>318</v>
      </c>
      <c r="P105" s="152"/>
      <c r="Q105" s="152"/>
      <c r="R105" s="156" t="s">
        <v>585</v>
      </c>
      <c r="S105" s="157">
        <v>152</v>
      </c>
      <c r="T105" s="147"/>
      <c r="U105" s="147" t="s">
        <v>656</v>
      </c>
      <c r="V105" s="171">
        <v>176.72</v>
      </c>
      <c r="W105" s="147" t="s">
        <v>561</v>
      </c>
      <c r="X105" s="147">
        <v>184.71</v>
      </c>
      <c r="Y105" s="147"/>
      <c r="Z105" s="147"/>
      <c r="AA105" s="147"/>
      <c r="AN105" s="148"/>
      <c r="AO105" s="148"/>
      <c r="AP105" s="148"/>
      <c r="AS105" s="148"/>
      <c r="AT105" s="148"/>
      <c r="CD105" s="33" t="s">
        <v>987</v>
      </c>
      <c r="CE105" s="33">
        <v>375</v>
      </c>
    </row>
    <row r="106" spans="1:83" s="33" customFormat="1" hidden="1">
      <c r="A106" s="152" t="s">
        <v>159</v>
      </c>
      <c r="B106" s="152">
        <v>3005</v>
      </c>
      <c r="C106" s="152" t="s">
        <v>329</v>
      </c>
      <c r="D106" s="153" t="s">
        <v>663</v>
      </c>
      <c r="E106" s="153"/>
      <c r="F106" s="152" t="s">
        <v>1045</v>
      </c>
      <c r="G106" s="152" t="s">
        <v>1042</v>
      </c>
      <c r="H106" s="153" t="s">
        <v>1048</v>
      </c>
      <c r="I106" s="152">
        <v>16100012</v>
      </c>
      <c r="J106" s="152" t="s">
        <v>1033</v>
      </c>
      <c r="K106" s="153" t="s">
        <v>1035</v>
      </c>
      <c r="L106" s="152" t="s">
        <v>948</v>
      </c>
      <c r="M106" s="153" t="s">
        <v>312</v>
      </c>
      <c r="N106" s="152"/>
      <c r="O106" s="152"/>
      <c r="P106" s="152"/>
      <c r="Q106" s="152"/>
      <c r="R106" s="156" t="s">
        <v>586</v>
      </c>
      <c r="S106" s="157">
        <v>152</v>
      </c>
      <c r="T106" s="147"/>
      <c r="U106" s="147" t="s">
        <v>655</v>
      </c>
      <c r="V106" s="171">
        <v>102.68</v>
      </c>
      <c r="W106" s="147" t="s">
        <v>147</v>
      </c>
      <c r="X106" s="147">
        <v>107.32</v>
      </c>
      <c r="Y106" s="147"/>
      <c r="Z106" s="147"/>
      <c r="AA106" s="147"/>
      <c r="AN106" s="148"/>
      <c r="AO106" s="148"/>
      <c r="AP106" s="148"/>
      <c r="AS106" s="148"/>
      <c r="AT106" s="148"/>
      <c r="CD106" s="181" t="s">
        <v>1048</v>
      </c>
      <c r="CE106" s="33">
        <v>257</v>
      </c>
    </row>
    <row r="107" spans="1:83" s="33" customFormat="1" hidden="1">
      <c r="A107" s="152" t="s">
        <v>282</v>
      </c>
      <c r="B107" s="152">
        <v>3006</v>
      </c>
      <c r="C107" s="152" t="s">
        <v>330</v>
      </c>
      <c r="D107" s="153" t="s">
        <v>664</v>
      </c>
      <c r="E107" s="153"/>
      <c r="F107" s="152" t="s">
        <v>1046</v>
      </c>
      <c r="G107" s="152" t="s">
        <v>1043</v>
      </c>
      <c r="H107" s="153" t="s">
        <v>1049</v>
      </c>
      <c r="I107" s="152"/>
      <c r="J107" s="152"/>
      <c r="K107" s="153"/>
      <c r="L107" s="152"/>
      <c r="M107" s="153" t="s">
        <v>599</v>
      </c>
      <c r="N107" s="152"/>
      <c r="O107" s="152"/>
      <c r="P107" s="152"/>
      <c r="Q107" s="152"/>
      <c r="R107" s="156" t="s">
        <v>587</v>
      </c>
      <c r="S107" s="157">
        <v>152</v>
      </c>
      <c r="T107" s="147"/>
      <c r="U107" s="147" t="s">
        <v>656</v>
      </c>
      <c r="V107" s="171">
        <v>176.72</v>
      </c>
      <c r="W107" s="147" t="s">
        <v>561</v>
      </c>
      <c r="X107" s="147">
        <v>184.71</v>
      </c>
      <c r="Y107" s="147"/>
      <c r="Z107" s="147"/>
      <c r="AA107" s="147"/>
      <c r="AN107" s="148"/>
      <c r="AO107" s="148"/>
      <c r="AP107" s="148"/>
      <c r="AS107" s="148"/>
      <c r="AT107" s="148"/>
      <c r="CD107" s="181" t="s">
        <v>1049</v>
      </c>
      <c r="CE107" s="33">
        <v>260</v>
      </c>
    </row>
    <row r="108" spans="1:83" s="33" customFormat="1" hidden="1">
      <c r="A108" s="152" t="s">
        <v>160</v>
      </c>
      <c r="B108" s="152">
        <v>3007</v>
      </c>
      <c r="C108" s="152" t="s">
        <v>331</v>
      </c>
      <c r="D108" s="153" t="s">
        <v>665</v>
      </c>
      <c r="E108" s="153"/>
      <c r="F108" s="152" t="s">
        <v>1047</v>
      </c>
      <c r="G108" s="152" t="s">
        <v>1044</v>
      </c>
      <c r="H108" s="153" t="s">
        <v>1050</v>
      </c>
      <c r="I108" s="152"/>
      <c r="J108" s="152"/>
      <c r="K108" s="153"/>
      <c r="L108" s="152"/>
      <c r="M108" s="153" t="s">
        <v>164</v>
      </c>
      <c r="N108" s="152"/>
      <c r="O108" s="152"/>
      <c r="P108" s="152"/>
      <c r="Q108" s="152"/>
      <c r="R108" s="156" t="s">
        <v>588</v>
      </c>
      <c r="S108" s="157">
        <v>152</v>
      </c>
      <c r="T108" s="147"/>
      <c r="U108" s="147" t="s">
        <v>656</v>
      </c>
      <c r="V108" s="171">
        <v>176.72</v>
      </c>
      <c r="W108" s="147" t="s">
        <v>561</v>
      </c>
      <c r="X108" s="147">
        <v>184.71</v>
      </c>
      <c r="Y108" s="147"/>
      <c r="Z108" s="147"/>
      <c r="AA108" s="147"/>
      <c r="AN108" s="148"/>
      <c r="AO108" s="148"/>
      <c r="AP108" s="148"/>
      <c r="AS108" s="148"/>
      <c r="AT108" s="148"/>
      <c r="CD108" s="181" t="s">
        <v>1050</v>
      </c>
      <c r="CE108" s="33">
        <v>260</v>
      </c>
    </row>
    <row r="109" spans="1:83" s="33" customFormat="1" hidden="1">
      <c r="A109" s="152" t="s">
        <v>263</v>
      </c>
      <c r="B109" s="152">
        <v>3008</v>
      </c>
      <c r="C109" s="152" t="s">
        <v>332</v>
      </c>
      <c r="D109" s="153" t="s">
        <v>666</v>
      </c>
      <c r="E109" s="153"/>
      <c r="F109" s="152" t="s">
        <v>940</v>
      </c>
      <c r="G109" s="152" t="s">
        <v>988</v>
      </c>
      <c r="H109" s="153" t="s">
        <v>978</v>
      </c>
      <c r="I109" s="152"/>
      <c r="J109" s="152"/>
      <c r="K109" s="153"/>
      <c r="L109" s="152"/>
      <c r="M109" s="153" t="s">
        <v>171</v>
      </c>
      <c r="N109" s="152"/>
      <c r="O109" s="152"/>
      <c r="P109" s="152"/>
      <c r="Q109" s="152"/>
      <c r="R109" s="156" t="s">
        <v>589</v>
      </c>
      <c r="S109" s="157">
        <v>152</v>
      </c>
      <c r="T109" s="147"/>
      <c r="U109" s="147" t="s">
        <v>655</v>
      </c>
      <c r="V109" s="171">
        <v>102.68</v>
      </c>
      <c r="W109" s="147" t="s">
        <v>147</v>
      </c>
      <c r="X109" s="147">
        <v>107.32</v>
      </c>
      <c r="Y109" s="147"/>
      <c r="Z109" s="147"/>
      <c r="AA109" s="147"/>
      <c r="AN109" s="148"/>
      <c r="AO109" s="148"/>
      <c r="AP109" s="148"/>
      <c r="AS109" s="148"/>
      <c r="AT109" s="148"/>
      <c r="CD109" s="33" t="s">
        <v>978</v>
      </c>
      <c r="CE109" s="33">
        <v>250</v>
      </c>
    </row>
    <row r="110" spans="1:83" s="33" customFormat="1" hidden="1">
      <c r="A110" s="152" t="s">
        <v>263</v>
      </c>
      <c r="B110" s="152">
        <v>3009</v>
      </c>
      <c r="C110" s="152" t="s">
        <v>333</v>
      </c>
      <c r="D110" s="153" t="s">
        <v>667</v>
      </c>
      <c r="E110" s="153"/>
      <c r="F110" s="152" t="s">
        <v>941</v>
      </c>
      <c r="G110" s="152" t="s">
        <v>989</v>
      </c>
      <c r="H110" s="153" t="s">
        <v>979</v>
      </c>
      <c r="I110" s="152"/>
      <c r="J110" s="152"/>
      <c r="K110" s="153"/>
      <c r="L110" s="152"/>
      <c r="M110" s="153" t="s">
        <v>527</v>
      </c>
      <c r="N110" s="152"/>
      <c r="O110" s="152"/>
      <c r="P110" s="152"/>
      <c r="Q110" s="152"/>
      <c r="R110" s="156" t="s">
        <v>590</v>
      </c>
      <c r="S110" s="157">
        <v>152</v>
      </c>
      <c r="T110" s="147"/>
      <c r="U110" s="147" t="s">
        <v>655</v>
      </c>
      <c r="V110" s="171">
        <v>102.68</v>
      </c>
      <c r="W110" s="147" t="s">
        <v>147</v>
      </c>
      <c r="X110" s="147">
        <v>107.32</v>
      </c>
      <c r="Y110" s="147"/>
      <c r="Z110" s="147"/>
      <c r="AA110" s="147"/>
      <c r="AN110" s="148"/>
      <c r="AO110" s="148"/>
      <c r="AP110" s="148"/>
      <c r="AS110" s="148"/>
      <c r="AT110" s="148"/>
      <c r="CD110" s="33" t="s">
        <v>979</v>
      </c>
      <c r="CE110" s="33">
        <v>250</v>
      </c>
    </row>
    <row r="111" spans="1:83" s="33" customFormat="1" hidden="1">
      <c r="A111" s="152" t="s">
        <v>268</v>
      </c>
      <c r="B111" s="152">
        <v>3010</v>
      </c>
      <c r="C111" s="152" t="s">
        <v>334</v>
      </c>
      <c r="D111" s="153" t="s">
        <v>668</v>
      </c>
      <c r="E111" s="153"/>
      <c r="F111" s="152" t="s">
        <v>942</v>
      </c>
      <c r="G111" s="152" t="s">
        <v>990</v>
      </c>
      <c r="H111" s="153" t="s">
        <v>980</v>
      </c>
      <c r="I111" s="152"/>
      <c r="J111" s="152"/>
      <c r="K111" s="153"/>
      <c r="L111" s="152"/>
      <c r="M111" s="153" t="s">
        <v>600</v>
      </c>
      <c r="N111" s="152"/>
      <c r="O111" s="152"/>
      <c r="P111" s="152"/>
      <c r="Q111" s="152"/>
      <c r="R111" s="156" t="s">
        <v>591</v>
      </c>
      <c r="S111" s="157">
        <v>152</v>
      </c>
      <c r="T111" s="147"/>
      <c r="U111" s="147" t="s">
        <v>655</v>
      </c>
      <c r="V111" s="171">
        <v>102.68</v>
      </c>
      <c r="W111" s="147" t="s">
        <v>147</v>
      </c>
      <c r="X111" s="147">
        <v>107.32</v>
      </c>
      <c r="Y111" s="147"/>
      <c r="Z111" s="147"/>
      <c r="AA111" s="147"/>
      <c r="AN111" s="148"/>
      <c r="AO111" s="148"/>
      <c r="AP111" s="148"/>
      <c r="AS111" s="148"/>
      <c r="AT111" s="148"/>
      <c r="CD111" s="33" t="s">
        <v>980</v>
      </c>
      <c r="CE111" s="33">
        <v>260</v>
      </c>
    </row>
    <row r="112" spans="1:83" s="33" customFormat="1" hidden="1">
      <c r="A112" s="152" t="s">
        <v>285</v>
      </c>
      <c r="B112" s="152">
        <v>3011</v>
      </c>
      <c r="C112" s="152" t="s">
        <v>335</v>
      </c>
      <c r="D112" s="153" t="s">
        <v>669</v>
      </c>
      <c r="E112" s="153"/>
      <c r="F112" s="152" t="s">
        <v>943</v>
      </c>
      <c r="G112" s="152" t="s">
        <v>991</v>
      </c>
      <c r="H112" s="153" t="s">
        <v>981</v>
      </c>
      <c r="I112" s="152"/>
      <c r="J112" s="152"/>
      <c r="K112" s="153"/>
      <c r="L112" s="152"/>
      <c r="M112" s="153" t="s">
        <v>601</v>
      </c>
      <c r="N112" s="152"/>
      <c r="O112" s="152"/>
      <c r="P112" s="152"/>
      <c r="Q112" s="152"/>
      <c r="R112" s="156" t="s">
        <v>592</v>
      </c>
      <c r="S112" s="157">
        <v>153</v>
      </c>
      <c r="T112" s="147"/>
      <c r="U112" s="147" t="s">
        <v>655</v>
      </c>
      <c r="V112" s="171">
        <v>102.68</v>
      </c>
      <c r="W112" s="147" t="s">
        <v>147</v>
      </c>
      <c r="X112" s="147">
        <v>107.32</v>
      </c>
      <c r="Y112" s="147"/>
      <c r="Z112" s="147"/>
      <c r="AA112" s="147"/>
      <c r="AN112" s="148"/>
      <c r="AO112" s="148"/>
      <c r="AP112" s="148"/>
      <c r="AS112" s="148"/>
      <c r="AT112" s="148"/>
      <c r="CD112" s="33" t="s">
        <v>981</v>
      </c>
      <c r="CE112" s="33">
        <v>375</v>
      </c>
    </row>
    <row r="113" spans="1:83" s="33" customFormat="1" hidden="1">
      <c r="A113" s="152" t="s">
        <v>161</v>
      </c>
      <c r="B113" s="152">
        <v>3012</v>
      </c>
      <c r="C113" s="152" t="s">
        <v>336</v>
      </c>
      <c r="D113" s="153" t="s">
        <v>670</v>
      </c>
      <c r="E113" s="153"/>
      <c r="F113" s="152" t="s">
        <v>944</v>
      </c>
      <c r="G113" s="152" t="s">
        <v>992</v>
      </c>
      <c r="H113" s="153" t="s">
        <v>982</v>
      </c>
      <c r="I113" s="152"/>
      <c r="J113" s="152"/>
      <c r="K113" s="153"/>
      <c r="L113" s="152"/>
      <c r="M113" s="153" t="s">
        <v>602</v>
      </c>
      <c r="N113" s="152"/>
      <c r="O113" s="152"/>
      <c r="P113" s="152"/>
      <c r="Q113" s="152"/>
      <c r="R113" s="156" t="s">
        <v>593</v>
      </c>
      <c r="S113" s="157">
        <v>153</v>
      </c>
      <c r="T113" s="147"/>
      <c r="U113" s="147" t="s">
        <v>657</v>
      </c>
      <c r="V113" s="171">
        <v>102.68</v>
      </c>
      <c r="W113" s="147" t="s">
        <v>562</v>
      </c>
      <c r="X113" s="147">
        <v>107.32</v>
      </c>
      <c r="Y113" s="147"/>
      <c r="Z113" s="147"/>
      <c r="AA113" s="147"/>
      <c r="AN113" s="148"/>
      <c r="AO113" s="148"/>
      <c r="AP113" s="148"/>
      <c r="AS113" s="148"/>
      <c r="AT113" s="148"/>
      <c r="CD113" s="33" t="s">
        <v>982</v>
      </c>
      <c r="CE113" s="33">
        <v>255</v>
      </c>
    </row>
    <row r="114" spans="1:83" s="33" customFormat="1" hidden="1">
      <c r="A114" s="152" t="s">
        <v>162</v>
      </c>
      <c r="B114" s="152">
        <v>3013</v>
      </c>
      <c r="C114" s="152" t="s">
        <v>337</v>
      </c>
      <c r="D114" s="153" t="s">
        <v>671</v>
      </c>
      <c r="E114" s="153"/>
      <c r="F114" s="152" t="s">
        <v>945</v>
      </c>
      <c r="G114" s="152" t="s">
        <v>993</v>
      </c>
      <c r="H114" s="153" t="s">
        <v>983</v>
      </c>
      <c r="I114" s="152"/>
      <c r="J114" s="152"/>
      <c r="K114" s="153"/>
      <c r="L114" s="152"/>
      <c r="M114" s="153" t="s">
        <v>247</v>
      </c>
      <c r="N114" s="152"/>
      <c r="O114" s="152"/>
      <c r="P114" s="152"/>
      <c r="Q114" s="152"/>
      <c r="R114" s="156" t="s">
        <v>594</v>
      </c>
      <c r="S114" s="157">
        <v>153</v>
      </c>
      <c r="T114" s="147"/>
      <c r="U114" s="147" t="s">
        <v>655</v>
      </c>
      <c r="V114" s="171">
        <v>102.68</v>
      </c>
      <c r="W114" s="147" t="s">
        <v>147</v>
      </c>
      <c r="X114" s="147">
        <v>107.32</v>
      </c>
      <c r="Y114" s="147"/>
      <c r="Z114" s="147"/>
      <c r="AA114" s="147"/>
      <c r="AN114" s="148"/>
      <c r="AO114" s="148"/>
      <c r="AP114" s="148"/>
      <c r="AS114" s="148"/>
      <c r="AT114" s="148"/>
      <c r="CD114" s="33" t="s">
        <v>983</v>
      </c>
      <c r="CE114" s="33">
        <v>260</v>
      </c>
    </row>
    <row r="115" spans="1:83" s="33" customFormat="1" hidden="1">
      <c r="A115" s="152" t="s">
        <v>278</v>
      </c>
      <c r="B115" s="152">
        <v>3014</v>
      </c>
      <c r="C115" s="152" t="s">
        <v>338</v>
      </c>
      <c r="D115" s="153" t="s">
        <v>672</v>
      </c>
      <c r="E115" s="153"/>
      <c r="F115" s="152" t="s">
        <v>1036</v>
      </c>
      <c r="G115" s="152" t="s">
        <v>1041</v>
      </c>
      <c r="H115" s="153" t="s">
        <v>1037</v>
      </c>
      <c r="I115" s="152"/>
      <c r="J115" s="152"/>
      <c r="K115" s="153"/>
      <c r="L115" s="152"/>
      <c r="M115" s="153" t="s">
        <v>603</v>
      </c>
      <c r="N115" s="152"/>
      <c r="O115" s="152"/>
      <c r="P115" s="152"/>
      <c r="Q115" s="152"/>
      <c r="R115" s="147"/>
      <c r="S115" s="157">
        <v>153</v>
      </c>
      <c r="T115" s="147"/>
      <c r="U115" s="147" t="s">
        <v>655</v>
      </c>
      <c r="V115" s="171">
        <v>102.68</v>
      </c>
      <c r="W115" s="147" t="s">
        <v>147</v>
      </c>
      <c r="X115" s="147">
        <v>107.32</v>
      </c>
      <c r="Y115" s="147"/>
      <c r="Z115" s="147"/>
      <c r="AA115" s="147"/>
      <c r="AN115" s="148"/>
      <c r="AO115" s="148"/>
      <c r="AP115" s="148"/>
      <c r="AS115" s="148"/>
      <c r="AT115" s="148"/>
      <c r="CD115" s="181" t="s">
        <v>1054</v>
      </c>
      <c r="CE115" s="33">
        <v>365.88</v>
      </c>
    </row>
    <row r="116" spans="1:83" s="33" customFormat="1" hidden="1">
      <c r="A116" s="152" t="s">
        <v>163</v>
      </c>
      <c r="B116" s="152">
        <v>3015</v>
      </c>
      <c r="C116" s="152" t="s">
        <v>339</v>
      </c>
      <c r="D116" s="153" t="s">
        <v>673</v>
      </c>
      <c r="E116" s="153"/>
      <c r="F116" s="152" t="s">
        <v>1051</v>
      </c>
      <c r="G116" s="152" t="s">
        <v>1052</v>
      </c>
      <c r="H116" s="153" t="str">
        <f>F116&amp;" "&amp;G116</f>
        <v>N006 NADRO</v>
      </c>
      <c r="I116" s="152"/>
      <c r="J116" s="152"/>
      <c r="K116" s="153"/>
      <c r="L116" s="152"/>
      <c r="M116" s="153" t="s">
        <v>604</v>
      </c>
      <c r="N116" s="152"/>
      <c r="O116" s="152"/>
      <c r="P116" s="152"/>
      <c r="Q116" s="152"/>
      <c r="R116" s="147"/>
      <c r="S116" s="157">
        <v>153</v>
      </c>
      <c r="T116" s="147"/>
      <c r="U116" s="147" t="s">
        <v>655</v>
      </c>
      <c r="V116" s="171">
        <v>102.68</v>
      </c>
      <c r="W116" s="147" t="s">
        <v>147</v>
      </c>
      <c r="X116" s="147">
        <v>107.32</v>
      </c>
      <c r="Y116" s="147"/>
      <c r="Z116" s="147"/>
      <c r="AA116" s="147"/>
      <c r="AN116" s="148"/>
      <c r="AO116" s="148"/>
      <c r="AP116" s="148"/>
      <c r="AS116" s="148"/>
      <c r="AT116" s="148"/>
      <c r="CD116" s="181" t="s">
        <v>1053</v>
      </c>
      <c r="CE116" s="33">
        <v>332.4</v>
      </c>
    </row>
    <row r="117" spans="1:83" s="33" customFormat="1" hidden="1">
      <c r="A117" s="152" t="s">
        <v>164</v>
      </c>
      <c r="B117" s="152">
        <v>3016</v>
      </c>
      <c r="C117" s="152" t="s">
        <v>340</v>
      </c>
      <c r="D117" s="153" t="s">
        <v>674</v>
      </c>
      <c r="E117" s="153"/>
      <c r="F117" s="152" t="s">
        <v>969</v>
      </c>
      <c r="G117" s="152" t="s">
        <v>999</v>
      </c>
      <c r="H117" s="153" t="s">
        <v>1000</v>
      </c>
      <c r="I117" s="152"/>
      <c r="J117" s="152"/>
      <c r="K117" s="153"/>
      <c r="L117" s="152"/>
      <c r="M117" s="153" t="s">
        <v>605</v>
      </c>
      <c r="N117" s="152"/>
      <c r="O117" s="152"/>
      <c r="P117" s="152"/>
      <c r="Q117" s="152"/>
      <c r="R117" s="147"/>
      <c r="S117" s="157">
        <v>153</v>
      </c>
      <c r="T117" s="147"/>
      <c r="U117" s="147" t="s">
        <v>655</v>
      </c>
      <c r="V117" s="171">
        <v>102.68</v>
      </c>
      <c r="W117" s="147" t="s">
        <v>147</v>
      </c>
      <c r="X117" s="147">
        <v>107.32</v>
      </c>
      <c r="Y117" s="147"/>
      <c r="Z117" s="147"/>
      <c r="AA117" s="147"/>
      <c r="AN117" s="148"/>
      <c r="AO117" s="148"/>
      <c r="AP117" s="148"/>
      <c r="AS117" s="148"/>
      <c r="AT117" s="148"/>
      <c r="CD117" s="181" t="s">
        <v>1000</v>
      </c>
      <c r="CE117" s="33">
        <v>602.61</v>
      </c>
    </row>
    <row r="118" spans="1:83" s="33" customFormat="1" hidden="1">
      <c r="A118" s="152" t="s">
        <v>165</v>
      </c>
      <c r="B118" s="152">
        <v>3017</v>
      </c>
      <c r="C118" s="152" t="s">
        <v>341</v>
      </c>
      <c r="D118" s="153" t="s">
        <v>675</v>
      </c>
      <c r="E118" s="153"/>
      <c r="F118" s="152" t="s">
        <v>970</v>
      </c>
      <c r="G118" s="152" t="s">
        <v>1001</v>
      </c>
      <c r="H118" s="153" t="s">
        <v>1002</v>
      </c>
      <c r="I118" s="152"/>
      <c r="J118" s="152"/>
      <c r="K118" s="153"/>
      <c r="L118" s="152"/>
      <c r="M118" s="153" t="s">
        <v>606</v>
      </c>
      <c r="N118" s="152"/>
      <c r="O118" s="152"/>
      <c r="P118" s="152"/>
      <c r="Q118" s="152"/>
      <c r="R118" s="147"/>
      <c r="S118" s="157">
        <v>154</v>
      </c>
      <c r="T118" s="147"/>
      <c r="U118" s="147" t="s">
        <v>655</v>
      </c>
      <c r="V118" s="171">
        <v>102.68</v>
      </c>
      <c r="W118" s="147" t="s">
        <v>147</v>
      </c>
      <c r="X118" s="147">
        <v>107.32</v>
      </c>
      <c r="Y118" s="147"/>
      <c r="Z118" s="147"/>
      <c r="AA118" s="147"/>
      <c r="AN118" s="148"/>
      <c r="AO118" s="148"/>
      <c r="AP118" s="148"/>
      <c r="AS118" s="148"/>
      <c r="AT118" s="148"/>
      <c r="CD118" s="181" t="s">
        <v>1002</v>
      </c>
      <c r="CE118" s="33">
        <v>604.22</v>
      </c>
    </row>
    <row r="119" spans="1:83" s="33" customFormat="1" hidden="1">
      <c r="A119" s="152" t="s">
        <v>166</v>
      </c>
      <c r="B119" s="152">
        <v>3018</v>
      </c>
      <c r="C119" s="152" t="s">
        <v>342</v>
      </c>
      <c r="D119" s="153" t="s">
        <v>676</v>
      </c>
      <c r="E119" s="153"/>
      <c r="F119" s="152" t="s">
        <v>971</v>
      </c>
      <c r="G119" s="152" t="s">
        <v>1003</v>
      </c>
      <c r="H119" s="153" t="s">
        <v>1004</v>
      </c>
      <c r="I119" s="152"/>
      <c r="J119" s="152"/>
      <c r="K119" s="153"/>
      <c r="L119" s="152"/>
      <c r="M119" s="153" t="s">
        <v>607</v>
      </c>
      <c r="N119" s="152"/>
      <c r="O119" s="152"/>
      <c r="P119" s="152"/>
      <c r="Q119" s="152"/>
      <c r="R119" s="147"/>
      <c r="S119" s="157">
        <v>154</v>
      </c>
      <c r="T119" s="147"/>
      <c r="U119" s="147" t="s">
        <v>656</v>
      </c>
      <c r="V119" s="171">
        <v>176.72</v>
      </c>
      <c r="W119" s="147" t="s">
        <v>561</v>
      </c>
      <c r="X119" s="147">
        <v>184.71</v>
      </c>
      <c r="Y119" s="147"/>
      <c r="Z119" s="147"/>
      <c r="AA119" s="147"/>
      <c r="AN119" s="148"/>
      <c r="AO119" s="148"/>
      <c r="AP119" s="148"/>
      <c r="AS119" s="148"/>
      <c r="AT119" s="148"/>
      <c r="CD119" s="181" t="s">
        <v>1004</v>
      </c>
      <c r="CE119" s="33">
        <v>613.47</v>
      </c>
    </row>
    <row r="120" spans="1:83" s="33" customFormat="1" hidden="1">
      <c r="A120" s="152" t="s">
        <v>167</v>
      </c>
      <c r="B120" s="152">
        <v>3019</v>
      </c>
      <c r="C120" s="152" t="s">
        <v>343</v>
      </c>
      <c r="D120" s="153" t="s">
        <v>677</v>
      </c>
      <c r="E120" s="153"/>
      <c r="F120" s="152" t="s">
        <v>972</v>
      </c>
      <c r="G120" s="152" t="s">
        <v>1005</v>
      </c>
      <c r="H120" s="153" t="s">
        <v>1006</v>
      </c>
      <c r="I120" s="152"/>
      <c r="J120" s="152"/>
      <c r="K120" s="153"/>
      <c r="L120" s="152"/>
      <c r="M120" s="153" t="s">
        <v>608</v>
      </c>
      <c r="N120" s="152"/>
      <c r="O120" s="152"/>
      <c r="P120" s="152"/>
      <c r="Q120" s="152"/>
      <c r="R120" s="147"/>
      <c r="S120" s="157">
        <v>153</v>
      </c>
      <c r="T120" s="147"/>
      <c r="U120" s="147" t="s">
        <v>656</v>
      </c>
      <c r="V120" s="171">
        <v>176.72</v>
      </c>
      <c r="W120" s="147" t="s">
        <v>561</v>
      </c>
      <c r="X120" s="147">
        <v>184.71</v>
      </c>
      <c r="Y120" s="147"/>
      <c r="Z120" s="147"/>
      <c r="AA120" s="147"/>
      <c r="AN120" s="148"/>
      <c r="AO120" s="148"/>
      <c r="AP120" s="148"/>
      <c r="AS120" s="148"/>
      <c r="AT120" s="148"/>
      <c r="CD120" s="181" t="s">
        <v>1006</v>
      </c>
      <c r="CE120" s="33">
        <v>624.5</v>
      </c>
    </row>
    <row r="121" spans="1:83" s="33" customFormat="1" hidden="1">
      <c r="A121" s="152" t="s">
        <v>168</v>
      </c>
      <c r="B121" s="152">
        <v>3020</v>
      </c>
      <c r="C121" s="152" t="s">
        <v>344</v>
      </c>
      <c r="D121" s="153" t="s">
        <v>678</v>
      </c>
      <c r="E121" s="153"/>
      <c r="F121" s="152" t="s">
        <v>973</v>
      </c>
      <c r="G121" s="152" t="s">
        <v>1007</v>
      </c>
      <c r="H121" s="153" t="s">
        <v>1008</v>
      </c>
      <c r="I121" s="152"/>
      <c r="J121" s="152"/>
      <c r="K121" s="153"/>
      <c r="L121" s="152"/>
      <c r="M121" s="153" t="s">
        <v>198</v>
      </c>
      <c r="N121" s="152"/>
      <c r="O121" s="152"/>
      <c r="P121" s="152"/>
      <c r="Q121" s="152"/>
      <c r="R121" s="147"/>
      <c r="S121" s="157">
        <v>154</v>
      </c>
      <c r="T121" s="147"/>
      <c r="U121" s="147" t="s">
        <v>656</v>
      </c>
      <c r="V121" s="171">
        <v>176.72</v>
      </c>
      <c r="W121" s="147" t="s">
        <v>561</v>
      </c>
      <c r="X121" s="147">
        <v>184.71</v>
      </c>
      <c r="Y121" s="147"/>
      <c r="Z121" s="147"/>
      <c r="AA121" s="147"/>
      <c r="AN121" s="148"/>
      <c r="AO121" s="148"/>
      <c r="AP121" s="148"/>
      <c r="AS121" s="148"/>
      <c r="AT121" s="148"/>
      <c r="CD121" s="181" t="s">
        <v>1008</v>
      </c>
      <c r="CE121" s="33">
        <v>831.85</v>
      </c>
    </row>
    <row r="122" spans="1:83" s="33" customFormat="1" hidden="1">
      <c r="A122" s="152" t="s">
        <v>232</v>
      </c>
      <c r="B122" s="152">
        <v>3021</v>
      </c>
      <c r="C122" s="152" t="s">
        <v>345</v>
      </c>
      <c r="D122" s="153" t="s">
        <v>679</v>
      </c>
      <c r="E122" s="153"/>
      <c r="F122" s="152" t="s">
        <v>974</v>
      </c>
      <c r="G122" s="152" t="s">
        <v>976</v>
      </c>
      <c r="H122" s="153" t="s">
        <v>977</v>
      </c>
      <c r="I122" s="152"/>
      <c r="J122" s="152"/>
      <c r="K122" s="153"/>
      <c r="L122" s="152"/>
      <c r="M122" s="153" t="s">
        <v>609</v>
      </c>
      <c r="N122" s="152"/>
      <c r="O122" s="152"/>
      <c r="P122" s="152"/>
      <c r="Q122" s="152"/>
      <c r="R122" s="147"/>
      <c r="S122" s="157">
        <v>153</v>
      </c>
      <c r="T122" s="147"/>
      <c r="U122" s="147" t="s">
        <v>656</v>
      </c>
      <c r="V122" s="171">
        <v>176.72</v>
      </c>
      <c r="W122" s="147" t="s">
        <v>561</v>
      </c>
      <c r="X122" s="147">
        <v>184.71</v>
      </c>
      <c r="Y122" s="147"/>
      <c r="Z122" s="147"/>
      <c r="AA122" s="147"/>
      <c r="AN122" s="148"/>
      <c r="AO122" s="148"/>
      <c r="AP122" s="148"/>
      <c r="AS122" s="148"/>
      <c r="AT122" s="148"/>
      <c r="CD122" s="33" t="s">
        <v>977</v>
      </c>
      <c r="CE122" s="33">
        <v>318.87</v>
      </c>
    </row>
    <row r="123" spans="1:83" s="33" customFormat="1" hidden="1">
      <c r="A123" s="152" t="s">
        <v>169</v>
      </c>
      <c r="B123" s="152">
        <v>3022</v>
      </c>
      <c r="C123" s="152" t="s">
        <v>346</v>
      </c>
      <c r="D123" s="153" t="s">
        <v>680</v>
      </c>
      <c r="E123" s="153"/>
      <c r="F123" s="152" t="s">
        <v>975</v>
      </c>
      <c r="G123" s="152" t="s">
        <v>1009</v>
      </c>
      <c r="H123" s="153" t="s">
        <v>1010</v>
      </c>
      <c r="I123" s="152"/>
      <c r="J123" s="152"/>
      <c r="K123" s="153"/>
      <c r="L123" s="152"/>
      <c r="M123" s="153" t="s">
        <v>283</v>
      </c>
      <c r="N123" s="152"/>
      <c r="O123" s="152"/>
      <c r="P123" s="152"/>
      <c r="Q123" s="152"/>
      <c r="R123" s="147"/>
      <c r="S123" s="157">
        <v>153</v>
      </c>
      <c r="T123" s="147"/>
      <c r="U123" s="147" t="s">
        <v>655</v>
      </c>
      <c r="V123" s="171">
        <v>102.68</v>
      </c>
      <c r="W123" s="147" t="s">
        <v>147</v>
      </c>
      <c r="X123" s="147">
        <v>107.32</v>
      </c>
      <c r="Y123" s="147"/>
      <c r="Z123" s="147"/>
      <c r="AA123" s="147"/>
      <c r="AN123" s="148"/>
      <c r="AO123" s="148"/>
      <c r="AP123" s="148"/>
      <c r="AS123" s="148"/>
      <c r="AT123" s="148"/>
      <c r="CD123" s="181" t="s">
        <v>1010</v>
      </c>
      <c r="CE123" s="33">
        <v>365.88</v>
      </c>
    </row>
    <row r="124" spans="1:83" s="33" customFormat="1" hidden="1">
      <c r="A124" s="152" t="s">
        <v>170</v>
      </c>
      <c r="B124" s="152">
        <v>3023</v>
      </c>
      <c r="C124" s="152" t="s">
        <v>347</v>
      </c>
      <c r="D124" s="153" t="s">
        <v>681</v>
      </c>
      <c r="E124" s="153"/>
      <c r="F124" s="152" t="s">
        <v>1015</v>
      </c>
      <c r="G124" s="152" t="s">
        <v>1017</v>
      </c>
      <c r="H124" s="153" t="s">
        <v>1019</v>
      </c>
      <c r="I124" s="152"/>
      <c r="J124" s="152"/>
      <c r="K124" s="153"/>
      <c r="L124" s="152"/>
      <c r="M124" s="153" t="s">
        <v>610</v>
      </c>
      <c r="N124" s="152"/>
      <c r="O124" s="152"/>
      <c r="P124" s="152"/>
      <c r="Q124" s="152"/>
      <c r="R124" s="147"/>
      <c r="S124" s="157">
        <v>153</v>
      </c>
      <c r="T124" s="147"/>
      <c r="U124" s="147" t="s">
        <v>655</v>
      </c>
      <c r="V124" s="171">
        <v>102.68</v>
      </c>
      <c r="W124" s="147" t="s">
        <v>147</v>
      </c>
      <c r="X124" s="147">
        <v>107.32</v>
      </c>
      <c r="Y124" s="147"/>
      <c r="Z124" s="147"/>
      <c r="AA124" s="147"/>
      <c r="AN124" s="148"/>
      <c r="AO124" s="148"/>
      <c r="AP124" s="148"/>
      <c r="AS124" s="148"/>
      <c r="AT124" s="148"/>
      <c r="CD124" s="33" t="s">
        <v>1019</v>
      </c>
      <c r="CE124" s="188"/>
    </row>
    <row r="125" spans="1:83" s="33" customFormat="1" hidden="1">
      <c r="A125" s="152" t="s">
        <v>279</v>
      </c>
      <c r="B125" s="152">
        <v>3024</v>
      </c>
      <c r="C125" s="152" t="s">
        <v>348</v>
      </c>
      <c r="D125" s="153" t="s">
        <v>682</v>
      </c>
      <c r="E125" s="153"/>
      <c r="F125" s="152" t="s">
        <v>1016</v>
      </c>
      <c r="G125" s="152" t="s">
        <v>1018</v>
      </c>
      <c r="H125" s="153" t="s">
        <v>1020</v>
      </c>
      <c r="I125" s="152"/>
      <c r="J125" s="152"/>
      <c r="K125" s="153"/>
      <c r="L125" s="152"/>
      <c r="M125" s="153" t="s">
        <v>611</v>
      </c>
      <c r="N125" s="152"/>
      <c r="O125" s="152"/>
      <c r="P125" s="152"/>
      <c r="Q125" s="152"/>
      <c r="R125" s="147"/>
      <c r="S125" s="157">
        <v>153</v>
      </c>
      <c r="T125" s="147"/>
      <c r="U125" s="147" t="s">
        <v>655</v>
      </c>
      <c r="V125" s="171">
        <v>102.68</v>
      </c>
      <c r="W125" s="147" t="s">
        <v>147</v>
      </c>
      <c r="X125" s="147">
        <v>107.32</v>
      </c>
      <c r="Y125" s="147"/>
      <c r="Z125" s="147"/>
      <c r="AA125" s="147"/>
      <c r="AN125" s="148"/>
      <c r="AO125" s="148"/>
      <c r="AP125" s="148"/>
      <c r="AS125" s="148"/>
      <c r="AT125" s="148"/>
      <c r="CD125" s="33" t="s">
        <v>1020</v>
      </c>
      <c r="CE125" s="188"/>
    </row>
    <row r="126" spans="1:83" s="33" customFormat="1" hidden="1">
      <c r="A126" s="152" t="s">
        <v>219</v>
      </c>
      <c r="B126" s="152">
        <v>3025</v>
      </c>
      <c r="C126" s="152" t="s">
        <v>349</v>
      </c>
      <c r="D126" s="153" t="s">
        <v>683</v>
      </c>
      <c r="E126" s="153"/>
      <c r="F126" s="152"/>
      <c r="G126" s="152"/>
      <c r="H126" s="153" t="s">
        <v>1023</v>
      </c>
      <c r="I126" s="152"/>
      <c r="J126" s="152"/>
      <c r="K126" s="153"/>
      <c r="L126" s="152"/>
      <c r="M126" s="153" t="s">
        <v>612</v>
      </c>
      <c r="N126" s="152"/>
      <c r="O126" s="152"/>
      <c r="P126" s="152"/>
      <c r="Q126" s="152"/>
      <c r="R126" s="147"/>
      <c r="S126" s="157">
        <v>153</v>
      </c>
      <c r="T126" s="147"/>
      <c r="U126" s="147" t="s">
        <v>655</v>
      </c>
      <c r="V126" s="171">
        <v>102.68</v>
      </c>
      <c r="W126" s="147" t="s">
        <v>147</v>
      </c>
      <c r="X126" s="147">
        <v>107.32</v>
      </c>
      <c r="Y126" s="147"/>
      <c r="Z126" s="147"/>
      <c r="AA126" s="147"/>
      <c r="AN126" s="148"/>
      <c r="AO126" s="148"/>
      <c r="AP126" s="148"/>
      <c r="AS126" s="148"/>
      <c r="AT126" s="148"/>
      <c r="CD126" s="181"/>
      <c r="CE126" s="188"/>
    </row>
    <row r="127" spans="1:83" s="33" customFormat="1" hidden="1">
      <c r="A127" s="152" t="s">
        <v>171</v>
      </c>
      <c r="B127" s="152">
        <v>3026</v>
      </c>
      <c r="C127" s="152" t="s">
        <v>350</v>
      </c>
      <c r="D127" s="153" t="s">
        <v>684</v>
      </c>
      <c r="E127" s="153"/>
      <c r="F127" s="152"/>
      <c r="G127" s="152"/>
      <c r="H127" s="153" t="s">
        <v>1030</v>
      </c>
      <c r="I127" s="152"/>
      <c r="J127" s="152"/>
      <c r="K127" s="153"/>
      <c r="L127" s="152"/>
      <c r="M127" s="153" t="s">
        <v>613</v>
      </c>
      <c r="N127" s="152"/>
      <c r="O127" s="152"/>
      <c r="P127" s="152"/>
      <c r="Q127" s="152"/>
      <c r="R127" s="147"/>
      <c r="S127" s="157">
        <v>154</v>
      </c>
      <c r="T127" s="147"/>
      <c r="U127" s="147" t="s">
        <v>655</v>
      </c>
      <c r="V127" s="171">
        <v>102.68</v>
      </c>
      <c r="W127" s="147" t="s">
        <v>147</v>
      </c>
      <c r="X127" s="147">
        <v>107.32</v>
      </c>
      <c r="Y127" s="147"/>
      <c r="Z127" s="147"/>
      <c r="AA127" s="147"/>
      <c r="AN127" s="148"/>
      <c r="AO127" s="148"/>
      <c r="AP127" s="148"/>
      <c r="AS127" s="148"/>
      <c r="AT127" s="148"/>
      <c r="CE127" s="188"/>
    </row>
    <row r="128" spans="1:83" s="33" customFormat="1" hidden="1">
      <c r="A128" s="152" t="s">
        <v>300</v>
      </c>
      <c r="B128" s="152">
        <v>3027</v>
      </c>
      <c r="C128" s="152" t="s">
        <v>351</v>
      </c>
      <c r="D128" s="153" t="s">
        <v>685</v>
      </c>
      <c r="E128" s="153"/>
      <c r="F128" s="152"/>
      <c r="G128" s="152"/>
      <c r="H128" s="153" t="s">
        <v>1026</v>
      </c>
      <c r="I128" s="152"/>
      <c r="J128" s="152"/>
      <c r="K128" s="153"/>
      <c r="L128" s="152"/>
      <c r="M128" s="153" t="s">
        <v>614</v>
      </c>
      <c r="N128" s="152"/>
      <c r="O128" s="152"/>
      <c r="P128" s="152"/>
      <c r="Q128" s="152"/>
      <c r="R128" s="147"/>
      <c r="S128" s="157" t="e">
        <v>#N/A</v>
      </c>
      <c r="T128" s="147"/>
      <c r="U128" s="147" t="s">
        <v>655</v>
      </c>
      <c r="V128" s="171">
        <v>102.68</v>
      </c>
      <c r="W128" s="147" t="s">
        <v>147</v>
      </c>
      <c r="X128" s="147">
        <v>107.32</v>
      </c>
      <c r="Y128" s="147"/>
      <c r="Z128" s="147"/>
      <c r="AA128" s="147"/>
      <c r="AN128" s="148"/>
      <c r="AO128" s="148"/>
      <c r="AP128" s="148"/>
      <c r="AS128" s="148"/>
      <c r="AT128" s="148"/>
      <c r="CE128" s="188"/>
    </row>
    <row r="129" spans="1:83" s="33" customFormat="1" hidden="1">
      <c r="A129" s="152" t="s">
        <v>273</v>
      </c>
      <c r="B129" s="152">
        <v>3028</v>
      </c>
      <c r="C129" s="152" t="s">
        <v>352</v>
      </c>
      <c r="D129" s="153" t="s">
        <v>686</v>
      </c>
      <c r="E129" s="153"/>
      <c r="F129" s="152"/>
      <c r="G129" s="152"/>
      <c r="H129" s="153" t="s">
        <v>1028</v>
      </c>
      <c r="I129" s="152"/>
      <c r="J129" s="152"/>
      <c r="K129" s="153"/>
      <c r="L129" s="152"/>
      <c r="M129" s="153" t="s">
        <v>211</v>
      </c>
      <c r="N129" s="152"/>
      <c r="O129" s="152"/>
      <c r="P129" s="152"/>
      <c r="Q129" s="152"/>
      <c r="R129" s="147"/>
      <c r="S129" s="157" t="e">
        <v>#N/A</v>
      </c>
      <c r="T129" s="147"/>
      <c r="U129" s="147" t="s">
        <v>655</v>
      </c>
      <c r="V129" s="171">
        <v>102.68</v>
      </c>
      <c r="W129" s="147" t="s">
        <v>147</v>
      </c>
      <c r="X129" s="147">
        <v>107.32</v>
      </c>
      <c r="Y129" s="147"/>
      <c r="Z129" s="147"/>
      <c r="AA129" s="147"/>
      <c r="AN129" s="148"/>
      <c r="AO129" s="148"/>
      <c r="AP129" s="148"/>
      <c r="AS129" s="148"/>
      <c r="AT129" s="148"/>
      <c r="CE129" s="188"/>
    </row>
    <row r="130" spans="1:83" s="33" customFormat="1" hidden="1">
      <c r="A130" s="152" t="s">
        <v>172</v>
      </c>
      <c r="B130" s="152">
        <v>3029</v>
      </c>
      <c r="C130" s="152" t="s">
        <v>353</v>
      </c>
      <c r="D130" s="153" t="s">
        <v>687</v>
      </c>
      <c r="E130" s="153"/>
      <c r="F130" s="152"/>
      <c r="G130" s="152"/>
      <c r="H130" s="153" t="s">
        <v>1021</v>
      </c>
      <c r="I130" s="152"/>
      <c r="J130" s="152"/>
      <c r="K130" s="153"/>
      <c r="L130" s="152"/>
      <c r="M130" s="153" t="s">
        <v>615</v>
      </c>
      <c r="N130" s="152"/>
      <c r="O130" s="152"/>
      <c r="P130" s="152"/>
      <c r="Q130" s="152"/>
      <c r="R130" s="147"/>
      <c r="S130" s="157" t="e">
        <v>#N/A</v>
      </c>
      <c r="T130" s="147"/>
      <c r="U130" s="147" t="s">
        <v>655</v>
      </c>
      <c r="V130" s="171">
        <v>102.68</v>
      </c>
      <c r="W130" s="147" t="s">
        <v>147</v>
      </c>
      <c r="X130" s="147">
        <v>107.32</v>
      </c>
      <c r="Y130" s="147"/>
      <c r="Z130" s="147"/>
      <c r="AA130" s="147"/>
      <c r="AN130" s="148"/>
      <c r="AO130" s="148"/>
      <c r="AP130" s="148"/>
      <c r="AS130" s="148"/>
      <c r="AT130" s="148"/>
      <c r="CE130" s="188"/>
    </row>
    <row r="131" spans="1:83" s="33" customFormat="1" hidden="1">
      <c r="A131" s="152" t="s">
        <v>292</v>
      </c>
      <c r="B131" s="152">
        <v>3030</v>
      </c>
      <c r="C131" s="152" t="s">
        <v>354</v>
      </c>
      <c r="D131" s="153" t="s">
        <v>688</v>
      </c>
      <c r="E131" s="153"/>
      <c r="F131" s="152"/>
      <c r="G131" s="152"/>
      <c r="H131" s="153" t="s">
        <v>1022</v>
      </c>
      <c r="I131" s="152"/>
      <c r="J131" s="152"/>
      <c r="K131" s="153"/>
      <c r="L131" s="152"/>
      <c r="M131" s="153" t="s">
        <v>213</v>
      </c>
      <c r="N131" s="152"/>
      <c r="O131" s="152"/>
      <c r="P131" s="152"/>
      <c r="Q131" s="152"/>
      <c r="R131" s="147"/>
      <c r="S131" s="157" t="e">
        <v>#N/A</v>
      </c>
      <c r="T131" s="147"/>
      <c r="U131" s="147" t="s">
        <v>655</v>
      </c>
      <c r="V131" s="171">
        <v>102.68</v>
      </c>
      <c r="W131" s="147" t="s">
        <v>147</v>
      </c>
      <c r="X131" s="147">
        <v>107.32</v>
      </c>
      <c r="Y131" s="147"/>
      <c r="Z131" s="147"/>
      <c r="AA131" s="147"/>
      <c r="AN131" s="148"/>
      <c r="AO131" s="148"/>
      <c r="AP131" s="148"/>
      <c r="AS131" s="148"/>
      <c r="AT131" s="148"/>
      <c r="CE131" s="188"/>
    </row>
    <row r="132" spans="1:83" s="33" customFormat="1" hidden="1">
      <c r="A132" s="152" t="s">
        <v>266</v>
      </c>
      <c r="B132" s="152">
        <v>3031</v>
      </c>
      <c r="C132" s="152" t="s">
        <v>355</v>
      </c>
      <c r="D132" s="153" t="s">
        <v>689</v>
      </c>
      <c r="E132" s="153"/>
      <c r="F132" s="152"/>
      <c r="G132" s="152"/>
      <c r="H132" s="153" t="s">
        <v>1024</v>
      </c>
      <c r="I132" s="152"/>
      <c r="J132" s="152"/>
      <c r="K132" s="153" t="str">
        <f t="shared" ref="K132:K162" si="0">I133&amp;" "&amp;J133</f>
        <v xml:space="preserve"> </v>
      </c>
      <c r="L132" s="152"/>
      <c r="M132" s="153"/>
      <c r="N132" s="152"/>
      <c r="O132" s="152"/>
      <c r="P132" s="152"/>
      <c r="Q132" s="152"/>
      <c r="R132" s="147"/>
      <c r="S132" s="157" t="e">
        <v>#N/A</v>
      </c>
      <c r="T132" s="147"/>
      <c r="U132" s="147" t="s">
        <v>656</v>
      </c>
      <c r="V132" s="171">
        <v>176.72</v>
      </c>
      <c r="W132" s="147" t="s">
        <v>561</v>
      </c>
      <c r="X132" s="147">
        <v>184.71</v>
      </c>
      <c r="Y132" s="147"/>
      <c r="Z132" s="147"/>
      <c r="AA132" s="147"/>
      <c r="AN132" s="148"/>
      <c r="AO132" s="148"/>
      <c r="AP132" s="148"/>
      <c r="AS132" s="148"/>
      <c r="AT132" s="148"/>
      <c r="CE132" s="188"/>
    </row>
    <row r="133" spans="1:83" s="33" customFormat="1" hidden="1">
      <c r="A133" s="152" t="s">
        <v>291</v>
      </c>
      <c r="B133" s="152">
        <v>3032</v>
      </c>
      <c r="C133" s="152" t="s">
        <v>356</v>
      </c>
      <c r="D133" s="153" t="s">
        <v>690</v>
      </c>
      <c r="E133" s="153"/>
      <c r="F133" s="152"/>
      <c r="G133" s="152"/>
      <c r="H133" s="153" t="s">
        <v>1029</v>
      </c>
      <c r="I133" s="152"/>
      <c r="J133" s="152"/>
      <c r="K133" s="153" t="str">
        <f t="shared" si="0"/>
        <v xml:space="preserve"> </v>
      </c>
      <c r="L133" s="152"/>
      <c r="M133" s="153"/>
      <c r="N133" s="152"/>
      <c r="O133" s="152"/>
      <c r="P133" s="152"/>
      <c r="Q133" s="152"/>
      <c r="R133" s="147"/>
      <c r="S133" s="157" t="e">
        <v>#N/A</v>
      </c>
      <c r="T133" s="147"/>
      <c r="U133" s="147" t="s">
        <v>656</v>
      </c>
      <c r="V133" s="171">
        <v>176.72</v>
      </c>
      <c r="W133" s="147" t="s">
        <v>561</v>
      </c>
      <c r="X133" s="147">
        <v>184.71</v>
      </c>
      <c r="Y133" s="147"/>
      <c r="Z133" s="147"/>
      <c r="AA133" s="147"/>
      <c r="AN133" s="148"/>
      <c r="AO133" s="148"/>
      <c r="AP133" s="148"/>
      <c r="AS133" s="148"/>
      <c r="AT133" s="148"/>
      <c r="CE133" s="188"/>
    </row>
    <row r="134" spans="1:83" s="33" customFormat="1" hidden="1">
      <c r="A134" s="152" t="s">
        <v>286</v>
      </c>
      <c r="B134" s="152">
        <v>3033</v>
      </c>
      <c r="C134" s="152" t="s">
        <v>357</v>
      </c>
      <c r="D134" s="153" t="s">
        <v>691</v>
      </c>
      <c r="E134" s="153"/>
      <c r="F134" s="152"/>
      <c r="G134" s="152"/>
      <c r="H134" s="153" t="s">
        <v>1025</v>
      </c>
      <c r="I134" s="152"/>
      <c r="J134" s="152"/>
      <c r="K134" s="153" t="str">
        <f t="shared" si="0"/>
        <v xml:space="preserve"> </v>
      </c>
      <c r="L134" s="152"/>
      <c r="M134" s="153"/>
      <c r="N134" s="152"/>
      <c r="O134" s="152"/>
      <c r="P134" s="152"/>
      <c r="Q134" s="152"/>
      <c r="R134" s="147"/>
      <c r="S134" s="157" t="e">
        <v>#N/A</v>
      </c>
      <c r="T134" s="147"/>
      <c r="U134" s="147" t="s">
        <v>655</v>
      </c>
      <c r="V134" s="171">
        <v>102.68</v>
      </c>
      <c r="W134" s="147" t="s">
        <v>147</v>
      </c>
      <c r="X134" s="147">
        <v>107.32</v>
      </c>
      <c r="Y134" s="147"/>
      <c r="Z134" s="147"/>
      <c r="AA134" s="147"/>
      <c r="AN134" s="148"/>
      <c r="AO134" s="148"/>
      <c r="AP134" s="148"/>
      <c r="AS134" s="148"/>
      <c r="AT134" s="148"/>
      <c r="CE134" s="188"/>
    </row>
    <row r="135" spans="1:83" s="33" customFormat="1" hidden="1">
      <c r="A135" s="152" t="s">
        <v>173</v>
      </c>
      <c r="B135" s="152">
        <v>3034</v>
      </c>
      <c r="C135" s="152" t="s">
        <v>358</v>
      </c>
      <c r="D135" s="153" t="s">
        <v>692</v>
      </c>
      <c r="E135" s="153"/>
      <c r="F135" s="152"/>
      <c r="G135" s="152"/>
      <c r="H135" s="153" t="s">
        <v>1027</v>
      </c>
      <c r="I135" s="152"/>
      <c r="J135" s="152"/>
      <c r="K135" s="153" t="str">
        <f t="shared" si="0"/>
        <v xml:space="preserve"> </v>
      </c>
      <c r="L135" s="152"/>
      <c r="M135" s="153"/>
      <c r="N135" s="152"/>
      <c r="O135" s="152"/>
      <c r="P135" s="152"/>
      <c r="Q135" s="152"/>
      <c r="R135" s="147"/>
      <c r="S135" s="157" t="e">
        <v>#N/A</v>
      </c>
      <c r="T135" s="147"/>
      <c r="U135" s="147" t="s">
        <v>655</v>
      </c>
      <c r="V135" s="171">
        <v>102.68</v>
      </c>
      <c r="W135" s="147" t="s">
        <v>147</v>
      </c>
      <c r="X135" s="147">
        <v>107.32</v>
      </c>
      <c r="Y135" s="147"/>
      <c r="Z135" s="147"/>
      <c r="AA135" s="147"/>
      <c r="AN135" s="148"/>
      <c r="AO135" s="148"/>
      <c r="AP135" s="148"/>
      <c r="AS135" s="148"/>
      <c r="AT135" s="148"/>
      <c r="CE135" s="188"/>
    </row>
    <row r="136" spans="1:83" s="33" customFormat="1" hidden="1">
      <c r="A136" s="152" t="s">
        <v>301</v>
      </c>
      <c r="B136" s="152">
        <v>3035</v>
      </c>
      <c r="C136" s="152" t="s">
        <v>359</v>
      </c>
      <c r="D136" s="153" t="s">
        <v>693</v>
      </c>
      <c r="E136" s="153"/>
      <c r="F136" s="152"/>
      <c r="G136" s="152"/>
      <c r="H136" s="153" t="s">
        <v>1040</v>
      </c>
      <c r="I136" s="152"/>
      <c r="J136" s="152"/>
      <c r="K136" s="153" t="str">
        <f t="shared" si="0"/>
        <v xml:space="preserve"> </v>
      </c>
      <c r="L136" s="152"/>
      <c r="M136" s="153"/>
      <c r="N136" s="152"/>
      <c r="O136" s="152"/>
      <c r="P136" s="152"/>
      <c r="Q136" s="152"/>
      <c r="R136" s="147"/>
      <c r="S136" s="157" t="e">
        <v>#N/A</v>
      </c>
      <c r="T136" s="147"/>
      <c r="U136" s="147" t="s">
        <v>656</v>
      </c>
      <c r="V136" s="171">
        <v>176.72</v>
      </c>
      <c r="W136" s="147" t="s">
        <v>561</v>
      </c>
      <c r="X136" s="147">
        <v>184.71</v>
      </c>
      <c r="Y136" s="147"/>
      <c r="Z136" s="147"/>
      <c r="AA136" s="147"/>
      <c r="AN136" s="148"/>
      <c r="AO136" s="148"/>
      <c r="AP136" s="148"/>
      <c r="AS136" s="148"/>
      <c r="AT136" s="148"/>
      <c r="CE136" s="188"/>
    </row>
    <row r="137" spans="1:83" s="33" customFormat="1" hidden="1">
      <c r="A137" s="152" t="s">
        <v>174</v>
      </c>
      <c r="B137" s="152">
        <v>3036</v>
      </c>
      <c r="C137" s="152" t="s">
        <v>360</v>
      </c>
      <c r="D137" s="153" t="s">
        <v>694</v>
      </c>
      <c r="E137" s="153"/>
      <c r="F137" s="152"/>
      <c r="G137" s="152"/>
      <c r="H137" s="153"/>
      <c r="I137" s="152"/>
      <c r="J137" s="152"/>
      <c r="K137" s="153" t="str">
        <f t="shared" si="0"/>
        <v xml:space="preserve"> </v>
      </c>
      <c r="L137" s="152"/>
      <c r="M137" s="153"/>
      <c r="N137" s="152"/>
      <c r="O137" s="152"/>
      <c r="P137" s="152"/>
      <c r="Q137" s="152"/>
      <c r="R137" s="147"/>
      <c r="S137" s="157" t="e">
        <v>#N/A</v>
      </c>
      <c r="T137" s="147"/>
      <c r="U137" s="147" t="s">
        <v>655</v>
      </c>
      <c r="V137" s="171">
        <v>102.68</v>
      </c>
      <c r="W137" s="147" t="s">
        <v>147</v>
      </c>
      <c r="X137" s="147">
        <v>107.32</v>
      </c>
      <c r="Y137" s="147"/>
      <c r="Z137" s="147"/>
      <c r="AA137" s="147"/>
      <c r="AN137" s="148"/>
      <c r="AO137" s="148"/>
      <c r="AP137" s="148"/>
      <c r="AS137" s="148"/>
      <c r="AT137" s="148"/>
    </row>
    <row r="138" spans="1:83" s="33" customFormat="1" hidden="1">
      <c r="A138" s="152" t="s">
        <v>287</v>
      </c>
      <c r="B138" s="152">
        <v>3037</v>
      </c>
      <c r="C138" s="152" t="s">
        <v>361</v>
      </c>
      <c r="D138" s="153" t="s">
        <v>695</v>
      </c>
      <c r="E138" s="153"/>
      <c r="F138" s="152"/>
      <c r="G138" s="152"/>
      <c r="H138" s="153"/>
      <c r="I138" s="152"/>
      <c r="J138" s="152"/>
      <c r="K138" s="153" t="str">
        <f t="shared" si="0"/>
        <v xml:space="preserve"> </v>
      </c>
      <c r="L138" s="152"/>
      <c r="M138" s="153"/>
      <c r="N138" s="152"/>
      <c r="O138" s="152"/>
      <c r="P138" s="152"/>
      <c r="Q138" s="152"/>
      <c r="R138" s="147"/>
      <c r="S138" s="157" t="e">
        <v>#N/A</v>
      </c>
      <c r="T138" s="147"/>
      <c r="U138" s="147" t="s">
        <v>655</v>
      </c>
      <c r="V138" s="171">
        <v>102.68</v>
      </c>
      <c r="W138" s="147" t="s">
        <v>147</v>
      </c>
      <c r="X138" s="147">
        <v>107.32</v>
      </c>
      <c r="Y138" s="147"/>
      <c r="Z138" s="147"/>
      <c r="AA138" s="147"/>
      <c r="AN138" s="148"/>
      <c r="AO138" s="148"/>
      <c r="AP138" s="148"/>
      <c r="AS138" s="148"/>
      <c r="AT138" s="148"/>
    </row>
    <row r="139" spans="1:83" s="33" customFormat="1" hidden="1">
      <c r="A139" s="152" t="s">
        <v>288</v>
      </c>
      <c r="B139" s="152">
        <v>3038</v>
      </c>
      <c r="C139" s="152" t="s">
        <v>362</v>
      </c>
      <c r="D139" s="153" t="s">
        <v>696</v>
      </c>
      <c r="E139" s="153"/>
      <c r="F139" s="152"/>
      <c r="G139" s="152"/>
      <c r="H139" s="153"/>
      <c r="I139" s="152"/>
      <c r="J139" s="152"/>
      <c r="K139" s="153" t="str">
        <f t="shared" si="0"/>
        <v xml:space="preserve"> </v>
      </c>
      <c r="L139" s="152"/>
      <c r="M139" s="153"/>
      <c r="N139" s="152"/>
      <c r="O139" s="152"/>
      <c r="P139" s="152"/>
      <c r="Q139" s="152"/>
      <c r="R139" s="147"/>
      <c r="S139" s="157" t="e">
        <v>#N/A</v>
      </c>
      <c r="T139" s="147"/>
      <c r="U139" s="147" t="s">
        <v>655</v>
      </c>
      <c r="V139" s="171">
        <v>102.68</v>
      </c>
      <c r="W139" s="147" t="s">
        <v>147</v>
      </c>
      <c r="X139" s="147">
        <v>107.32</v>
      </c>
      <c r="Y139" s="147"/>
      <c r="Z139" s="147"/>
      <c r="AA139" s="147"/>
      <c r="AN139" s="148"/>
      <c r="AO139" s="148"/>
      <c r="AP139" s="148"/>
      <c r="AS139" s="148"/>
      <c r="AT139" s="148"/>
    </row>
    <row r="140" spans="1:83" s="33" customFormat="1" hidden="1">
      <c r="A140" s="152" t="s">
        <v>175</v>
      </c>
      <c r="B140" s="152">
        <v>3039</v>
      </c>
      <c r="C140" s="152" t="s">
        <v>363</v>
      </c>
      <c r="D140" s="153" t="s">
        <v>697</v>
      </c>
      <c r="E140" s="153"/>
      <c r="F140" s="152"/>
      <c r="G140" s="152"/>
      <c r="H140" s="153"/>
      <c r="I140" s="152"/>
      <c r="J140" s="152"/>
      <c r="K140" s="153" t="str">
        <f t="shared" si="0"/>
        <v xml:space="preserve"> </v>
      </c>
      <c r="L140" s="152"/>
      <c r="M140" s="153"/>
      <c r="N140" s="152"/>
      <c r="O140" s="152"/>
      <c r="P140" s="152"/>
      <c r="Q140" s="152"/>
      <c r="R140" s="147"/>
      <c r="S140" s="157" t="e">
        <v>#N/A</v>
      </c>
      <c r="T140" s="147"/>
      <c r="U140" s="147" t="s">
        <v>656</v>
      </c>
      <c r="V140" s="171">
        <v>176.72</v>
      </c>
      <c r="W140" s="147" t="s">
        <v>561</v>
      </c>
      <c r="X140" s="147">
        <v>184.71</v>
      </c>
      <c r="Y140" s="147"/>
      <c r="Z140" s="147"/>
      <c r="AA140" s="147"/>
      <c r="AN140" s="148"/>
      <c r="AO140" s="148"/>
      <c r="AP140" s="148"/>
      <c r="AS140" s="148"/>
      <c r="AT140" s="148"/>
    </row>
    <row r="141" spans="1:83" s="33" customFormat="1" hidden="1">
      <c r="A141" s="152" t="s">
        <v>176</v>
      </c>
      <c r="B141" s="152">
        <v>3040</v>
      </c>
      <c r="C141" s="152" t="s">
        <v>364</v>
      </c>
      <c r="D141" s="153" t="s">
        <v>698</v>
      </c>
      <c r="E141" s="153"/>
      <c r="F141" s="152"/>
      <c r="G141" s="152"/>
      <c r="H141" s="153"/>
      <c r="I141" s="152"/>
      <c r="J141" s="152"/>
      <c r="K141" s="153" t="str">
        <f t="shared" si="0"/>
        <v xml:space="preserve"> </v>
      </c>
      <c r="L141" s="152"/>
      <c r="M141" s="153"/>
      <c r="N141" s="152"/>
      <c r="O141" s="152"/>
      <c r="P141" s="152"/>
      <c r="Q141" s="152"/>
      <c r="R141" s="147"/>
      <c r="S141" s="157" t="e">
        <v>#N/A</v>
      </c>
      <c r="T141" s="147"/>
      <c r="U141" s="147" t="s">
        <v>656</v>
      </c>
      <c r="V141" s="171">
        <v>176.72</v>
      </c>
      <c r="W141" s="147" t="s">
        <v>561</v>
      </c>
      <c r="X141" s="147">
        <v>184.71</v>
      </c>
      <c r="Y141" s="147"/>
      <c r="Z141" s="147"/>
      <c r="AA141" s="147"/>
      <c r="AN141" s="148"/>
      <c r="AO141" s="148"/>
      <c r="AP141" s="148"/>
      <c r="AS141" s="148"/>
      <c r="AT141" s="148"/>
    </row>
    <row r="142" spans="1:83" s="33" customFormat="1" hidden="1">
      <c r="A142" s="152" t="s">
        <v>276</v>
      </c>
      <c r="B142" s="152">
        <v>3041</v>
      </c>
      <c r="C142" s="152" t="s">
        <v>365</v>
      </c>
      <c r="D142" s="153" t="s">
        <v>699</v>
      </c>
      <c r="E142" s="153"/>
      <c r="F142" s="152"/>
      <c r="G142" s="152"/>
      <c r="H142" s="153"/>
      <c r="I142" s="152"/>
      <c r="J142" s="152"/>
      <c r="K142" s="153" t="str">
        <f t="shared" si="0"/>
        <v xml:space="preserve"> </v>
      </c>
      <c r="L142" s="152"/>
      <c r="M142" s="153"/>
      <c r="N142" s="152"/>
      <c r="O142" s="152"/>
      <c r="P142" s="152"/>
      <c r="Q142" s="152"/>
      <c r="R142" s="147"/>
      <c r="S142" s="157" t="e">
        <v>#N/A</v>
      </c>
      <c r="T142" s="147"/>
      <c r="U142" s="147" t="s">
        <v>655</v>
      </c>
      <c r="V142" s="171">
        <v>102.68</v>
      </c>
      <c r="W142" s="147" t="s">
        <v>147</v>
      </c>
      <c r="X142" s="147">
        <v>107.32</v>
      </c>
      <c r="Y142" s="147"/>
      <c r="Z142" s="147"/>
      <c r="AA142" s="147"/>
      <c r="AN142" s="148"/>
      <c r="AO142" s="148"/>
      <c r="AP142" s="148"/>
      <c r="AS142" s="148"/>
      <c r="AT142" s="148"/>
    </row>
    <row r="143" spans="1:83" s="33" customFormat="1" hidden="1">
      <c r="A143" s="152" t="s">
        <v>302</v>
      </c>
      <c r="B143" s="152">
        <v>3042</v>
      </c>
      <c r="C143" s="152" t="s">
        <v>366</v>
      </c>
      <c r="D143" s="153" t="s">
        <v>700</v>
      </c>
      <c r="E143" s="153"/>
      <c r="F143" s="152"/>
      <c r="G143" s="152"/>
      <c r="H143" s="153"/>
      <c r="I143" s="152"/>
      <c r="J143" s="152"/>
      <c r="K143" s="153" t="str">
        <f t="shared" si="0"/>
        <v xml:space="preserve"> </v>
      </c>
      <c r="L143" s="152"/>
      <c r="M143" s="153"/>
      <c r="N143" s="152"/>
      <c r="O143" s="152"/>
      <c r="P143" s="152"/>
      <c r="Q143" s="152"/>
      <c r="R143" s="147"/>
      <c r="S143" s="157" t="e">
        <v>#N/A</v>
      </c>
      <c r="T143" s="147"/>
      <c r="U143" s="147" t="s">
        <v>655</v>
      </c>
      <c r="V143" s="171">
        <v>102.68</v>
      </c>
      <c r="W143" s="147" t="s">
        <v>147</v>
      </c>
      <c r="X143" s="147">
        <v>107.32</v>
      </c>
      <c r="Y143" s="147"/>
      <c r="Z143" s="147"/>
      <c r="AA143" s="147"/>
      <c r="AN143" s="148"/>
      <c r="AO143" s="148"/>
      <c r="AP143" s="148"/>
      <c r="AS143" s="148"/>
      <c r="AT143" s="148"/>
    </row>
    <row r="144" spans="1:83" s="33" customFormat="1" hidden="1">
      <c r="A144" s="152" t="s">
        <v>177</v>
      </c>
      <c r="B144" s="152">
        <v>3043</v>
      </c>
      <c r="C144" s="152" t="s">
        <v>367</v>
      </c>
      <c r="D144" s="153" t="s">
        <v>701</v>
      </c>
      <c r="E144" s="153"/>
      <c r="F144" s="152"/>
      <c r="G144" s="152"/>
      <c r="H144" s="153"/>
      <c r="I144" s="152"/>
      <c r="J144" s="152"/>
      <c r="K144" s="153" t="str">
        <f t="shared" si="0"/>
        <v xml:space="preserve"> </v>
      </c>
      <c r="L144" s="152"/>
      <c r="M144" s="153"/>
      <c r="N144" s="152"/>
      <c r="O144" s="152"/>
      <c r="P144" s="152"/>
      <c r="Q144" s="152"/>
      <c r="R144" s="147"/>
      <c r="S144" s="157" t="e">
        <v>#N/A</v>
      </c>
      <c r="T144" s="147"/>
      <c r="U144" s="147" t="s">
        <v>655</v>
      </c>
      <c r="V144" s="171">
        <v>102.68</v>
      </c>
      <c r="W144" s="147" t="s">
        <v>147</v>
      </c>
      <c r="X144" s="147">
        <v>107.32</v>
      </c>
      <c r="Y144" s="147"/>
      <c r="Z144" s="147"/>
      <c r="AA144" s="147"/>
      <c r="AN144" s="148"/>
      <c r="AO144" s="148"/>
      <c r="AP144" s="148"/>
      <c r="AS144" s="148"/>
      <c r="AT144" s="148"/>
    </row>
    <row r="145" spans="1:82" s="33" customFormat="1" hidden="1">
      <c r="A145" s="152" t="s">
        <v>308</v>
      </c>
      <c r="B145" s="152">
        <v>3044</v>
      </c>
      <c r="C145" s="152" t="s">
        <v>368</v>
      </c>
      <c r="D145" s="153" t="s">
        <v>702</v>
      </c>
      <c r="E145" s="153"/>
      <c r="F145" s="152"/>
      <c r="G145" s="152"/>
      <c r="H145" s="153"/>
      <c r="I145" s="152"/>
      <c r="J145" s="152"/>
      <c r="K145" s="153" t="str">
        <f t="shared" si="0"/>
        <v xml:space="preserve"> </v>
      </c>
      <c r="L145" s="152"/>
      <c r="M145" s="153"/>
      <c r="N145" s="152"/>
      <c r="O145" s="152"/>
      <c r="P145" s="152"/>
      <c r="Q145" s="152"/>
      <c r="R145" s="147"/>
      <c r="S145" s="157" t="e">
        <v>#N/A</v>
      </c>
      <c r="T145" s="147"/>
      <c r="U145" s="147" t="s">
        <v>655</v>
      </c>
      <c r="V145" s="171">
        <v>102.68</v>
      </c>
      <c r="W145" s="147" t="s">
        <v>147</v>
      </c>
      <c r="X145" s="147">
        <v>107.32</v>
      </c>
      <c r="Y145" s="147"/>
      <c r="Z145" s="147"/>
      <c r="AA145" s="147"/>
      <c r="AN145" s="148"/>
      <c r="AO145" s="148"/>
      <c r="AP145" s="148"/>
      <c r="AS145" s="148"/>
      <c r="AT145" s="148"/>
      <c r="CD145" s="181"/>
    </row>
    <row r="146" spans="1:82" s="33" customFormat="1" hidden="1">
      <c r="A146" s="152" t="s">
        <v>264</v>
      </c>
      <c r="B146" s="152">
        <v>3045</v>
      </c>
      <c r="C146" s="152" t="s">
        <v>369</v>
      </c>
      <c r="D146" s="153" t="s">
        <v>703</v>
      </c>
      <c r="E146" s="153"/>
      <c r="F146" s="152"/>
      <c r="G146" s="152"/>
      <c r="H146" s="153"/>
      <c r="I146" s="152"/>
      <c r="J146" s="152"/>
      <c r="K146" s="153" t="str">
        <f t="shared" si="0"/>
        <v xml:space="preserve"> </v>
      </c>
      <c r="L146" s="152"/>
      <c r="M146" s="153"/>
      <c r="N146" s="152"/>
      <c r="O146" s="152"/>
      <c r="P146" s="152"/>
      <c r="Q146" s="152"/>
      <c r="R146" s="147"/>
      <c r="S146" s="157" t="e">
        <v>#N/A</v>
      </c>
      <c r="T146" s="147"/>
      <c r="U146" s="147" t="s">
        <v>655</v>
      </c>
      <c r="V146" s="171">
        <v>102.68</v>
      </c>
      <c r="W146" s="147" t="s">
        <v>147</v>
      </c>
      <c r="X146" s="147">
        <v>107.32</v>
      </c>
      <c r="Y146" s="147"/>
      <c r="Z146" s="147"/>
      <c r="AA146" s="147"/>
      <c r="AN146" s="148"/>
      <c r="AO146" s="148"/>
      <c r="AP146" s="148"/>
      <c r="AS146" s="148"/>
      <c r="AT146" s="148"/>
      <c r="CD146" s="181"/>
    </row>
    <row r="147" spans="1:82" s="33" customFormat="1" hidden="1">
      <c r="A147" s="152" t="s">
        <v>178</v>
      </c>
      <c r="B147" s="152">
        <v>3046</v>
      </c>
      <c r="C147" s="152" t="s">
        <v>370</v>
      </c>
      <c r="D147" s="153" t="s">
        <v>704</v>
      </c>
      <c r="E147" s="153"/>
      <c r="F147" s="152"/>
      <c r="G147" s="152"/>
      <c r="H147" s="153"/>
      <c r="I147" s="152"/>
      <c r="J147" s="152"/>
      <c r="K147" s="153" t="str">
        <f t="shared" si="0"/>
        <v xml:space="preserve"> </v>
      </c>
      <c r="L147" s="152"/>
      <c r="M147" s="153"/>
      <c r="N147" s="152"/>
      <c r="O147" s="152"/>
      <c r="P147" s="152"/>
      <c r="Q147" s="152"/>
      <c r="R147" s="147"/>
      <c r="S147" s="157" t="e">
        <v>#N/A</v>
      </c>
      <c r="T147" s="147"/>
      <c r="U147" s="147" t="s">
        <v>655</v>
      </c>
      <c r="V147" s="171">
        <v>102.68</v>
      </c>
      <c r="W147" s="147" t="s">
        <v>147</v>
      </c>
      <c r="X147" s="147">
        <v>107.32</v>
      </c>
      <c r="Y147" s="147"/>
      <c r="Z147" s="147"/>
      <c r="AA147" s="147"/>
      <c r="AN147" s="148"/>
      <c r="AO147" s="148"/>
      <c r="AP147" s="148"/>
      <c r="AS147" s="148"/>
      <c r="AT147" s="148"/>
      <c r="CD147" s="181"/>
    </row>
    <row r="148" spans="1:82" s="33" customFormat="1" hidden="1">
      <c r="A148" s="152" t="s">
        <v>179</v>
      </c>
      <c r="B148" s="152">
        <v>3047</v>
      </c>
      <c r="C148" s="152" t="s">
        <v>371</v>
      </c>
      <c r="D148" s="153" t="s">
        <v>705</v>
      </c>
      <c r="E148" s="153"/>
      <c r="F148" s="152"/>
      <c r="G148" s="152"/>
      <c r="H148" s="153"/>
      <c r="I148" s="152"/>
      <c r="J148" s="152"/>
      <c r="K148" s="153" t="str">
        <f t="shared" si="0"/>
        <v xml:space="preserve"> </v>
      </c>
      <c r="L148" s="152"/>
      <c r="M148" s="153"/>
      <c r="N148" s="152"/>
      <c r="O148" s="152"/>
      <c r="P148" s="152"/>
      <c r="Q148" s="152"/>
      <c r="R148" s="147"/>
      <c r="S148" s="157" t="e">
        <v>#N/A</v>
      </c>
      <c r="T148" s="147"/>
      <c r="U148" s="147" t="s">
        <v>655</v>
      </c>
      <c r="V148" s="171">
        <v>102.68</v>
      </c>
      <c r="W148" s="147" t="s">
        <v>147</v>
      </c>
      <c r="X148" s="147">
        <v>107.32</v>
      </c>
      <c r="Y148" s="147"/>
      <c r="Z148" s="147"/>
      <c r="AA148" s="147"/>
      <c r="AN148" s="148"/>
      <c r="AO148" s="148"/>
      <c r="AP148" s="148"/>
      <c r="AS148" s="148"/>
      <c r="AT148" s="148"/>
      <c r="CD148" s="181"/>
    </row>
    <row r="149" spans="1:82" s="33" customFormat="1" hidden="1">
      <c r="A149" s="152" t="s">
        <v>180</v>
      </c>
      <c r="B149" s="152">
        <v>3048</v>
      </c>
      <c r="C149" s="152" t="s">
        <v>372</v>
      </c>
      <c r="D149" s="153" t="s">
        <v>706</v>
      </c>
      <c r="E149" s="153"/>
      <c r="F149" s="152"/>
      <c r="G149" s="152"/>
      <c r="H149" s="153"/>
      <c r="I149" s="152"/>
      <c r="J149" s="152"/>
      <c r="K149" s="153" t="str">
        <f t="shared" si="0"/>
        <v xml:space="preserve"> </v>
      </c>
      <c r="L149" s="152"/>
      <c r="M149" s="153"/>
      <c r="N149" s="152"/>
      <c r="O149" s="152"/>
      <c r="P149" s="152"/>
      <c r="Q149" s="152"/>
      <c r="R149" s="147"/>
      <c r="S149" s="157" t="e">
        <v>#N/A</v>
      </c>
      <c r="T149" s="147"/>
      <c r="U149" s="147" t="s">
        <v>655</v>
      </c>
      <c r="V149" s="171">
        <v>102.68</v>
      </c>
      <c r="W149" s="147" t="s">
        <v>147</v>
      </c>
      <c r="X149" s="147">
        <v>107.32</v>
      </c>
      <c r="Y149" s="147"/>
      <c r="Z149" s="147"/>
      <c r="AA149" s="147"/>
      <c r="AN149" s="148"/>
      <c r="AO149" s="148"/>
      <c r="AP149" s="148"/>
      <c r="AS149" s="148"/>
      <c r="AT149" s="148"/>
    </row>
    <row r="150" spans="1:82" s="33" customFormat="1" hidden="1">
      <c r="A150" s="152" t="s">
        <v>265</v>
      </c>
      <c r="B150" s="152">
        <v>3049</v>
      </c>
      <c r="C150" s="152" t="s">
        <v>373</v>
      </c>
      <c r="D150" s="153" t="s">
        <v>707</v>
      </c>
      <c r="E150" s="153"/>
      <c r="F150" s="152"/>
      <c r="G150" s="152"/>
      <c r="H150" s="153"/>
      <c r="I150" s="152"/>
      <c r="J150" s="152"/>
      <c r="K150" s="153" t="str">
        <f t="shared" si="0"/>
        <v xml:space="preserve"> </v>
      </c>
      <c r="L150" s="152"/>
      <c r="M150" s="153"/>
      <c r="N150" s="152"/>
      <c r="O150" s="152"/>
      <c r="P150" s="152"/>
      <c r="Q150" s="152"/>
      <c r="R150" s="147"/>
      <c r="S150" s="157" t="e">
        <v>#N/A</v>
      </c>
      <c r="T150" s="147"/>
      <c r="U150" s="147" t="s">
        <v>655</v>
      </c>
      <c r="V150" s="171">
        <v>102.68</v>
      </c>
      <c r="W150" s="147" t="s">
        <v>147</v>
      </c>
      <c r="X150" s="147">
        <v>107.32</v>
      </c>
      <c r="Y150" s="147"/>
      <c r="Z150" s="147"/>
      <c r="AA150" s="147"/>
      <c r="AN150" s="148"/>
      <c r="AO150" s="148"/>
      <c r="AP150" s="148"/>
      <c r="AS150" s="148"/>
      <c r="AT150" s="148"/>
    </row>
    <row r="151" spans="1:82" s="33" customFormat="1" hidden="1">
      <c r="A151" s="152" t="s">
        <v>181</v>
      </c>
      <c r="B151" s="152">
        <v>3050</v>
      </c>
      <c r="C151" s="152" t="s">
        <v>374</v>
      </c>
      <c r="D151" s="153" t="s">
        <v>708</v>
      </c>
      <c r="E151" s="153"/>
      <c r="F151" s="152"/>
      <c r="G151" s="152"/>
      <c r="H151" s="153"/>
      <c r="I151" s="152"/>
      <c r="J151" s="152"/>
      <c r="K151" s="153" t="str">
        <f t="shared" si="0"/>
        <v xml:space="preserve"> </v>
      </c>
      <c r="L151" s="152"/>
      <c r="M151" s="153"/>
      <c r="N151" s="152"/>
      <c r="O151" s="152"/>
      <c r="P151" s="152"/>
      <c r="Q151" s="152"/>
      <c r="R151" s="147"/>
      <c r="S151" s="157" t="e">
        <v>#N/A</v>
      </c>
      <c r="T151" s="147"/>
      <c r="U151" s="147" t="s">
        <v>655</v>
      </c>
      <c r="V151" s="171">
        <v>102.68</v>
      </c>
      <c r="W151" s="147" t="s">
        <v>147</v>
      </c>
      <c r="X151" s="147">
        <v>107.32</v>
      </c>
      <c r="Y151" s="147"/>
      <c r="Z151" s="147"/>
      <c r="AA151" s="147"/>
      <c r="AN151" s="148"/>
      <c r="AO151" s="148"/>
      <c r="AP151" s="148"/>
      <c r="AS151" s="148"/>
      <c r="AT151" s="148"/>
    </row>
    <row r="152" spans="1:82" s="33" customFormat="1" hidden="1">
      <c r="A152" s="152" t="s">
        <v>182</v>
      </c>
      <c r="B152" s="152">
        <v>3051</v>
      </c>
      <c r="C152" s="152" t="s">
        <v>375</v>
      </c>
      <c r="D152" s="153" t="s">
        <v>709</v>
      </c>
      <c r="E152" s="153"/>
      <c r="F152" s="152"/>
      <c r="G152" s="152"/>
      <c r="H152" s="153"/>
      <c r="I152" s="152"/>
      <c r="J152" s="152"/>
      <c r="K152" s="153" t="str">
        <f t="shared" si="0"/>
        <v xml:space="preserve"> </v>
      </c>
      <c r="L152" s="152"/>
      <c r="M152" s="153"/>
      <c r="N152" s="152"/>
      <c r="O152" s="152"/>
      <c r="P152" s="152"/>
      <c r="Q152" s="152"/>
      <c r="R152" s="147"/>
      <c r="S152" s="157" t="e">
        <v>#N/A</v>
      </c>
      <c r="T152" s="147"/>
      <c r="U152" s="147" t="s">
        <v>655</v>
      </c>
      <c r="V152" s="171">
        <v>102.68</v>
      </c>
      <c r="W152" s="147" t="s">
        <v>147</v>
      </c>
      <c r="X152" s="147">
        <v>107.32</v>
      </c>
      <c r="Y152" s="147"/>
      <c r="Z152" s="147"/>
      <c r="AA152" s="147"/>
      <c r="AN152" s="148"/>
      <c r="AO152" s="148"/>
      <c r="AP152" s="148"/>
      <c r="AS152" s="148"/>
      <c r="AT152" s="148"/>
    </row>
    <row r="153" spans="1:82" s="33" customFormat="1" hidden="1">
      <c r="A153" s="152" t="s">
        <v>183</v>
      </c>
      <c r="B153" s="152">
        <v>3052</v>
      </c>
      <c r="C153" s="152" t="s">
        <v>376</v>
      </c>
      <c r="D153" s="153" t="s">
        <v>710</v>
      </c>
      <c r="E153" s="153"/>
      <c r="F153" s="152"/>
      <c r="G153" s="152"/>
      <c r="H153" s="153"/>
      <c r="I153" s="152"/>
      <c r="J153" s="152"/>
      <c r="K153" s="153" t="str">
        <f t="shared" si="0"/>
        <v xml:space="preserve"> </v>
      </c>
      <c r="L153" s="152"/>
      <c r="M153" s="153"/>
      <c r="N153" s="152"/>
      <c r="O153" s="152"/>
      <c r="P153" s="152"/>
      <c r="Q153" s="152"/>
      <c r="R153" s="147"/>
      <c r="S153" s="157" t="e">
        <v>#N/A</v>
      </c>
      <c r="T153" s="147"/>
      <c r="U153" s="147" t="s">
        <v>655</v>
      </c>
      <c r="V153" s="171">
        <v>102.68</v>
      </c>
      <c r="W153" s="147" t="s">
        <v>147</v>
      </c>
      <c r="X153" s="147">
        <v>107.32</v>
      </c>
      <c r="Y153" s="147"/>
      <c r="Z153" s="147"/>
      <c r="AA153" s="147"/>
      <c r="AN153" s="148"/>
      <c r="AO153" s="148"/>
      <c r="AP153" s="148"/>
      <c r="AS153" s="148"/>
      <c r="AT153" s="148"/>
    </row>
    <row r="154" spans="1:82" s="33" customFormat="1" hidden="1">
      <c r="A154" s="152" t="s">
        <v>184</v>
      </c>
      <c r="B154" s="152">
        <v>3053</v>
      </c>
      <c r="C154" s="152" t="s">
        <v>377</v>
      </c>
      <c r="D154" s="153" t="s">
        <v>711</v>
      </c>
      <c r="E154" s="153"/>
      <c r="F154" s="152"/>
      <c r="G154" s="152"/>
      <c r="H154" s="153"/>
      <c r="I154" s="152"/>
      <c r="J154" s="152"/>
      <c r="K154" s="153" t="str">
        <f t="shared" si="0"/>
        <v xml:space="preserve"> </v>
      </c>
      <c r="L154" s="152"/>
      <c r="M154" s="153"/>
      <c r="N154" s="152"/>
      <c r="O154" s="152"/>
      <c r="P154" s="152"/>
      <c r="Q154" s="152"/>
      <c r="R154" s="147"/>
      <c r="S154" s="157" t="e">
        <v>#N/A</v>
      </c>
      <c r="T154" s="147"/>
      <c r="U154" s="147" t="s">
        <v>655</v>
      </c>
      <c r="V154" s="171">
        <v>102.68</v>
      </c>
      <c r="W154" s="147" t="s">
        <v>147</v>
      </c>
      <c r="X154" s="147">
        <v>107.32</v>
      </c>
      <c r="Y154" s="147"/>
      <c r="Z154" s="147"/>
      <c r="AA154" s="147"/>
      <c r="AN154" s="148"/>
      <c r="AO154" s="148"/>
      <c r="AP154" s="148"/>
      <c r="AS154" s="148"/>
      <c r="AT154" s="148"/>
    </row>
    <row r="155" spans="1:82" s="33" customFormat="1" hidden="1">
      <c r="A155" s="152" t="s">
        <v>185</v>
      </c>
      <c r="B155" s="152">
        <v>3054</v>
      </c>
      <c r="C155" s="152" t="s">
        <v>378</v>
      </c>
      <c r="D155" s="153" t="s">
        <v>712</v>
      </c>
      <c r="E155" s="153"/>
      <c r="F155" s="152"/>
      <c r="G155" s="152"/>
      <c r="H155" s="153"/>
      <c r="I155" s="152"/>
      <c r="J155" s="152"/>
      <c r="K155" s="153" t="str">
        <f t="shared" si="0"/>
        <v xml:space="preserve"> </v>
      </c>
      <c r="L155" s="152"/>
      <c r="M155" s="153"/>
      <c r="N155" s="152"/>
      <c r="O155" s="152"/>
      <c r="P155" s="152"/>
      <c r="Q155" s="152"/>
      <c r="R155" s="147"/>
      <c r="S155" s="157" t="e">
        <v>#N/A</v>
      </c>
      <c r="T155" s="147"/>
      <c r="U155" s="147" t="s">
        <v>655</v>
      </c>
      <c r="V155" s="171">
        <v>102.68</v>
      </c>
      <c r="W155" s="147" t="s">
        <v>147</v>
      </c>
      <c r="X155" s="147">
        <v>107.32</v>
      </c>
      <c r="Y155" s="147"/>
      <c r="Z155" s="147"/>
      <c r="AA155" s="147"/>
      <c r="AN155" s="148"/>
      <c r="AO155" s="148"/>
      <c r="AP155" s="148"/>
      <c r="AS155" s="148"/>
      <c r="AT155" s="148"/>
    </row>
    <row r="156" spans="1:82" s="33" customFormat="1" hidden="1">
      <c r="A156" s="152" t="s">
        <v>961</v>
      </c>
      <c r="B156" s="152">
        <v>3055</v>
      </c>
      <c r="C156" s="152" t="s">
        <v>379</v>
      </c>
      <c r="D156" s="153" t="s">
        <v>713</v>
      </c>
      <c r="E156" s="153"/>
      <c r="F156" s="152"/>
      <c r="G156" s="152"/>
      <c r="H156" s="153"/>
      <c r="I156" s="152"/>
      <c r="J156" s="152"/>
      <c r="K156" s="153" t="str">
        <f t="shared" si="0"/>
        <v xml:space="preserve"> </v>
      </c>
      <c r="L156" s="152"/>
      <c r="M156" s="153"/>
      <c r="N156" s="152"/>
      <c r="O156" s="152"/>
      <c r="P156" s="152"/>
      <c r="Q156" s="152"/>
      <c r="R156" s="147"/>
      <c r="S156" s="157" t="e">
        <v>#N/A</v>
      </c>
      <c r="T156" s="147"/>
      <c r="U156" s="147" t="s">
        <v>655</v>
      </c>
      <c r="V156" s="171">
        <v>102.68</v>
      </c>
      <c r="W156" s="147" t="s">
        <v>147</v>
      </c>
      <c r="X156" s="147">
        <v>107.32</v>
      </c>
      <c r="Y156" s="147"/>
      <c r="Z156" s="147"/>
      <c r="AA156" s="147"/>
      <c r="AN156" s="148"/>
      <c r="AO156" s="148"/>
      <c r="AP156" s="148"/>
      <c r="AS156" s="148"/>
      <c r="AT156" s="148"/>
    </row>
    <row r="157" spans="1:82" s="33" customFormat="1" hidden="1">
      <c r="A157" s="152" t="s">
        <v>186</v>
      </c>
      <c r="B157" s="173">
        <v>3056</v>
      </c>
      <c r="C157" s="152" t="s">
        <v>380</v>
      </c>
      <c r="D157" s="153" t="s">
        <v>714</v>
      </c>
      <c r="E157" s="153"/>
      <c r="F157" s="152"/>
      <c r="G157" s="152"/>
      <c r="H157" s="153"/>
      <c r="I157" s="152"/>
      <c r="J157" s="152"/>
      <c r="K157" s="153" t="str">
        <f t="shared" si="0"/>
        <v xml:space="preserve"> </v>
      </c>
      <c r="L157" s="152"/>
      <c r="M157" s="153"/>
      <c r="N157" s="152"/>
      <c r="O157" s="152"/>
      <c r="P157" s="152"/>
      <c r="Q157" s="152"/>
      <c r="R157" s="147"/>
      <c r="S157" s="157" t="e">
        <v>#N/A</v>
      </c>
      <c r="T157" s="147"/>
      <c r="U157" s="147" t="s">
        <v>655</v>
      </c>
      <c r="V157" s="171">
        <v>102.68</v>
      </c>
      <c r="W157" s="147" t="s">
        <v>147</v>
      </c>
      <c r="X157" s="147">
        <v>107.32</v>
      </c>
      <c r="Y157" s="147"/>
      <c r="Z157" s="147"/>
      <c r="AA157" s="147"/>
      <c r="AN157" s="148"/>
      <c r="AO157" s="148"/>
      <c r="AP157" s="148"/>
      <c r="AS157" s="148"/>
      <c r="AT157" s="148"/>
    </row>
    <row r="158" spans="1:82" s="33" customFormat="1" hidden="1">
      <c r="A158" s="152" t="s">
        <v>187</v>
      </c>
      <c r="B158" s="152">
        <v>3057</v>
      </c>
      <c r="C158" s="152" t="s">
        <v>381</v>
      </c>
      <c r="D158" s="153" t="s">
        <v>715</v>
      </c>
      <c r="E158" s="153"/>
      <c r="F158" s="152"/>
      <c r="G158" s="152"/>
      <c r="H158" s="153"/>
      <c r="I158" s="152"/>
      <c r="J158" s="152"/>
      <c r="K158" s="153" t="str">
        <f t="shared" si="0"/>
        <v xml:space="preserve"> </v>
      </c>
      <c r="L158" s="152"/>
      <c r="M158" s="153"/>
      <c r="N158" s="152"/>
      <c r="O158" s="152"/>
      <c r="P158" s="152"/>
      <c r="Q158" s="152"/>
      <c r="R158" s="147"/>
      <c r="S158" s="157" t="e">
        <v>#N/A</v>
      </c>
      <c r="T158" s="147"/>
      <c r="U158" s="147" t="s">
        <v>655</v>
      </c>
      <c r="V158" s="171">
        <v>102.68</v>
      </c>
      <c r="W158" s="147" t="s">
        <v>147</v>
      </c>
      <c r="X158" s="147">
        <v>107.32</v>
      </c>
      <c r="Y158" s="147"/>
      <c r="Z158" s="147"/>
      <c r="AA158" s="147"/>
      <c r="AN158" s="148"/>
      <c r="AO158" s="148"/>
      <c r="AP158" s="148"/>
      <c r="AS158" s="148"/>
      <c r="AT158" s="148"/>
    </row>
    <row r="159" spans="1:82" s="33" customFormat="1" hidden="1">
      <c r="A159" s="152" t="s">
        <v>284</v>
      </c>
      <c r="B159" s="152">
        <v>3058</v>
      </c>
      <c r="C159" s="152" t="s">
        <v>382</v>
      </c>
      <c r="D159" s="153" t="s">
        <v>716</v>
      </c>
      <c r="E159" s="153"/>
      <c r="F159" s="152"/>
      <c r="G159" s="152"/>
      <c r="H159" s="153"/>
      <c r="I159" s="152"/>
      <c r="J159" s="152"/>
      <c r="K159" s="153" t="str">
        <f t="shared" si="0"/>
        <v xml:space="preserve"> </v>
      </c>
      <c r="L159" s="152"/>
      <c r="M159" s="153"/>
      <c r="N159" s="152"/>
      <c r="O159" s="152"/>
      <c r="P159" s="152"/>
      <c r="Q159" s="152"/>
      <c r="R159" s="147"/>
      <c r="S159" s="157" t="e">
        <v>#N/A</v>
      </c>
      <c r="T159" s="147"/>
      <c r="U159" s="147" t="s">
        <v>655</v>
      </c>
      <c r="V159" s="171">
        <v>102.68</v>
      </c>
      <c r="W159" s="147" t="s">
        <v>147</v>
      </c>
      <c r="X159" s="147">
        <v>107.32</v>
      </c>
      <c r="Y159" s="147"/>
      <c r="Z159" s="147"/>
      <c r="AA159" s="147"/>
      <c r="AN159" s="148"/>
      <c r="AO159" s="148"/>
      <c r="AP159" s="148"/>
      <c r="AS159" s="148"/>
      <c r="AT159" s="148"/>
    </row>
    <row r="160" spans="1:82" s="33" customFormat="1" hidden="1">
      <c r="A160" s="152" t="s">
        <v>290</v>
      </c>
      <c r="B160" s="152">
        <v>3059</v>
      </c>
      <c r="C160" s="152" t="s">
        <v>383</v>
      </c>
      <c r="D160" s="153" t="s">
        <v>717</v>
      </c>
      <c r="E160" s="153"/>
      <c r="F160" s="152"/>
      <c r="G160" s="152"/>
      <c r="H160" s="153"/>
      <c r="I160" s="152"/>
      <c r="J160" s="152"/>
      <c r="K160" s="153" t="str">
        <f t="shared" si="0"/>
        <v xml:space="preserve"> </v>
      </c>
      <c r="L160" s="152"/>
      <c r="M160" s="153"/>
      <c r="N160" s="152"/>
      <c r="O160" s="152"/>
      <c r="P160" s="152"/>
      <c r="Q160" s="152"/>
      <c r="R160" s="147"/>
      <c r="S160" s="157" t="e">
        <v>#N/A</v>
      </c>
      <c r="T160" s="147"/>
      <c r="U160" s="147" t="s">
        <v>655</v>
      </c>
      <c r="V160" s="171">
        <v>102.68</v>
      </c>
      <c r="W160" s="147" t="s">
        <v>147</v>
      </c>
      <c r="X160" s="147">
        <v>107.32</v>
      </c>
      <c r="Y160" s="147"/>
      <c r="Z160" s="147"/>
      <c r="AA160" s="147"/>
      <c r="AN160" s="148"/>
      <c r="AO160" s="148"/>
      <c r="AP160" s="148"/>
      <c r="AS160" s="148"/>
      <c r="AT160" s="148"/>
    </row>
    <row r="161" spans="1:46" s="33" customFormat="1" hidden="1">
      <c r="A161" s="152" t="s">
        <v>188</v>
      </c>
      <c r="B161" s="152">
        <v>3060</v>
      </c>
      <c r="C161" s="152" t="s">
        <v>384</v>
      </c>
      <c r="D161" s="153" t="s">
        <v>718</v>
      </c>
      <c r="E161" s="153"/>
      <c r="F161" s="152"/>
      <c r="G161" s="152"/>
      <c r="H161" s="153"/>
      <c r="I161" s="152"/>
      <c r="J161" s="152"/>
      <c r="K161" s="153" t="str">
        <f t="shared" si="0"/>
        <v xml:space="preserve"> </v>
      </c>
      <c r="L161" s="152"/>
      <c r="M161" s="153"/>
      <c r="N161" s="152"/>
      <c r="O161" s="152"/>
      <c r="P161" s="152"/>
      <c r="Q161" s="152"/>
      <c r="R161" s="147"/>
      <c r="S161" s="157" t="e">
        <v>#N/A</v>
      </c>
      <c r="T161" s="147"/>
      <c r="U161" s="147" t="s">
        <v>655</v>
      </c>
      <c r="V161" s="171">
        <v>102.68</v>
      </c>
      <c r="W161" s="147" t="s">
        <v>147</v>
      </c>
      <c r="X161" s="147">
        <v>107.32</v>
      </c>
      <c r="Y161" s="147"/>
      <c r="Z161" s="147"/>
      <c r="AA161" s="147"/>
      <c r="AN161" s="148"/>
      <c r="AO161" s="148"/>
      <c r="AP161" s="148"/>
      <c r="AS161" s="148"/>
      <c r="AT161" s="148"/>
    </row>
    <row r="162" spans="1:46" s="33" customFormat="1" hidden="1">
      <c r="A162" s="152" t="s">
        <v>189</v>
      </c>
      <c r="B162" s="152">
        <v>3061</v>
      </c>
      <c r="C162" s="152" t="s">
        <v>385</v>
      </c>
      <c r="D162" s="153" t="s">
        <v>719</v>
      </c>
      <c r="E162" s="153"/>
      <c r="F162" s="152"/>
      <c r="G162" s="152"/>
      <c r="H162" s="153"/>
      <c r="I162" s="152"/>
      <c r="J162" s="152"/>
      <c r="K162" s="153" t="str">
        <f t="shared" si="0"/>
        <v xml:space="preserve"> </v>
      </c>
      <c r="L162" s="152"/>
      <c r="M162" s="153"/>
      <c r="N162" s="152"/>
      <c r="O162" s="152"/>
      <c r="P162" s="152"/>
      <c r="Q162" s="152"/>
      <c r="R162" s="147"/>
      <c r="S162" s="157" t="e">
        <v>#N/A</v>
      </c>
      <c r="T162" s="147"/>
      <c r="U162" s="147" t="s">
        <v>655</v>
      </c>
      <c r="V162" s="171">
        <v>102.68</v>
      </c>
      <c r="W162" s="147" t="s">
        <v>147</v>
      </c>
      <c r="X162" s="147">
        <v>107.32</v>
      </c>
      <c r="Y162" s="147"/>
      <c r="Z162" s="147"/>
      <c r="AA162" s="147"/>
      <c r="AN162" s="148"/>
      <c r="AO162" s="148"/>
      <c r="AP162" s="148"/>
      <c r="AS162" s="148"/>
      <c r="AT162" s="148"/>
    </row>
    <row r="163" spans="1:46" s="33" customFormat="1" hidden="1">
      <c r="A163" s="152" t="s">
        <v>190</v>
      </c>
      <c r="B163" s="152">
        <v>3062</v>
      </c>
      <c r="C163" s="152" t="s">
        <v>386</v>
      </c>
      <c r="D163" s="153" t="s">
        <v>720</v>
      </c>
      <c r="E163" s="153"/>
      <c r="F163" s="152"/>
      <c r="G163" s="152"/>
      <c r="H163" s="153"/>
      <c r="I163" s="152"/>
      <c r="J163" s="152"/>
      <c r="K163" s="153" t="str">
        <f t="shared" ref="K163:K194" si="1">I164&amp;" "&amp;J164</f>
        <v xml:space="preserve"> </v>
      </c>
      <c r="L163" s="152"/>
      <c r="M163" s="153"/>
      <c r="N163" s="152"/>
      <c r="O163" s="152"/>
      <c r="P163" s="152"/>
      <c r="Q163" s="152"/>
      <c r="R163" s="147"/>
      <c r="S163" s="157" t="e">
        <v>#N/A</v>
      </c>
      <c r="T163" s="147"/>
      <c r="U163" s="147" t="s">
        <v>655</v>
      </c>
      <c r="V163" s="171">
        <v>102.68</v>
      </c>
      <c r="W163" s="147" t="s">
        <v>147</v>
      </c>
      <c r="X163" s="147">
        <v>107.32</v>
      </c>
      <c r="Y163" s="147"/>
      <c r="Z163" s="147"/>
      <c r="AA163" s="147"/>
      <c r="AN163" s="148"/>
      <c r="AO163" s="148"/>
      <c r="AP163" s="148"/>
      <c r="AS163" s="148"/>
      <c r="AT163" s="148"/>
    </row>
    <row r="164" spans="1:46" s="33" customFormat="1" hidden="1">
      <c r="A164" s="152" t="s">
        <v>191</v>
      </c>
      <c r="B164" s="152">
        <v>3063</v>
      </c>
      <c r="C164" s="152" t="s">
        <v>387</v>
      </c>
      <c r="D164" s="153" t="s">
        <v>721</v>
      </c>
      <c r="E164" s="153"/>
      <c r="F164" s="152"/>
      <c r="G164" s="152"/>
      <c r="H164" s="153"/>
      <c r="I164" s="152"/>
      <c r="J164" s="152"/>
      <c r="K164" s="153" t="str">
        <f t="shared" si="1"/>
        <v xml:space="preserve"> </v>
      </c>
      <c r="L164" s="152"/>
      <c r="M164" s="153"/>
      <c r="N164" s="152"/>
      <c r="O164" s="152"/>
      <c r="P164" s="152"/>
      <c r="Q164" s="152"/>
      <c r="R164" s="147"/>
      <c r="S164" s="157" t="e">
        <v>#N/A</v>
      </c>
      <c r="T164" s="147"/>
      <c r="U164" s="147" t="s">
        <v>655</v>
      </c>
      <c r="V164" s="171">
        <v>102.68</v>
      </c>
      <c r="W164" s="147" t="s">
        <v>147</v>
      </c>
      <c r="X164" s="147">
        <v>107.32</v>
      </c>
      <c r="Y164" s="147"/>
      <c r="Z164" s="147"/>
      <c r="AA164" s="147"/>
      <c r="AN164" s="148"/>
      <c r="AO164" s="148"/>
      <c r="AP164" s="148"/>
      <c r="AS164" s="148"/>
      <c r="AT164" s="148"/>
    </row>
    <row r="165" spans="1:46" s="33" customFormat="1" hidden="1">
      <c r="A165" s="152" t="s">
        <v>192</v>
      </c>
      <c r="B165" s="152">
        <v>3064</v>
      </c>
      <c r="C165" s="152" t="s">
        <v>388</v>
      </c>
      <c r="D165" s="153" t="s">
        <v>722</v>
      </c>
      <c r="E165" s="153"/>
      <c r="F165" s="152"/>
      <c r="G165" s="152"/>
      <c r="H165" s="153"/>
      <c r="I165" s="152"/>
      <c r="J165" s="152"/>
      <c r="K165" s="153" t="str">
        <f t="shared" si="1"/>
        <v xml:space="preserve"> </v>
      </c>
      <c r="L165" s="152"/>
      <c r="M165" s="153"/>
      <c r="N165" s="152"/>
      <c r="O165" s="152"/>
      <c r="P165" s="152"/>
      <c r="Q165" s="152"/>
      <c r="R165" s="147"/>
      <c r="S165" s="157" t="e">
        <v>#N/A</v>
      </c>
      <c r="T165" s="147"/>
      <c r="U165" s="147" t="s">
        <v>655</v>
      </c>
      <c r="V165" s="171">
        <v>102.68</v>
      </c>
      <c r="W165" s="147" t="s">
        <v>147</v>
      </c>
      <c r="X165" s="147">
        <v>107.32</v>
      </c>
      <c r="Y165" s="147"/>
      <c r="Z165" s="147"/>
      <c r="AA165" s="147"/>
      <c r="AN165" s="148"/>
      <c r="AO165" s="148"/>
      <c r="AP165" s="148"/>
      <c r="AS165" s="148"/>
      <c r="AT165" s="148"/>
    </row>
    <row r="166" spans="1:46" s="33" customFormat="1" hidden="1">
      <c r="A166" s="152" t="s">
        <v>193</v>
      </c>
      <c r="B166" s="152">
        <v>3065</v>
      </c>
      <c r="C166" s="152" t="s">
        <v>389</v>
      </c>
      <c r="D166" s="153" t="s">
        <v>723</v>
      </c>
      <c r="E166" s="153"/>
      <c r="F166" s="152"/>
      <c r="G166" s="152"/>
      <c r="H166" s="153"/>
      <c r="I166" s="152"/>
      <c r="J166" s="152"/>
      <c r="K166" s="153" t="str">
        <f t="shared" si="1"/>
        <v xml:space="preserve"> </v>
      </c>
      <c r="L166" s="152"/>
      <c r="M166" s="153"/>
      <c r="N166" s="152"/>
      <c r="O166" s="152"/>
      <c r="P166" s="152"/>
      <c r="Q166" s="152"/>
      <c r="R166" s="147"/>
      <c r="S166" s="157" t="e">
        <v>#N/A</v>
      </c>
      <c r="T166" s="147"/>
      <c r="U166" s="147" t="s">
        <v>655</v>
      </c>
      <c r="V166" s="171">
        <v>102.68</v>
      </c>
      <c r="W166" s="147" t="s">
        <v>147</v>
      </c>
      <c r="X166" s="147">
        <v>107.32</v>
      </c>
      <c r="Y166" s="147"/>
      <c r="Z166" s="147"/>
      <c r="AA166" s="147"/>
      <c r="AN166" s="148"/>
      <c r="AO166" s="148"/>
      <c r="AP166" s="148"/>
      <c r="AS166" s="148"/>
      <c r="AT166" s="148"/>
    </row>
    <row r="167" spans="1:46" s="33" customFormat="1" hidden="1">
      <c r="A167" s="152" t="s">
        <v>289</v>
      </c>
      <c r="B167" s="152">
        <v>3066</v>
      </c>
      <c r="C167" s="152" t="s">
        <v>390</v>
      </c>
      <c r="D167" s="153" t="s">
        <v>724</v>
      </c>
      <c r="E167" s="153"/>
      <c r="F167" s="152"/>
      <c r="G167" s="152"/>
      <c r="H167" s="153"/>
      <c r="I167" s="152"/>
      <c r="J167" s="152"/>
      <c r="K167" s="153" t="str">
        <f t="shared" si="1"/>
        <v xml:space="preserve"> </v>
      </c>
      <c r="L167" s="152"/>
      <c r="M167" s="153"/>
      <c r="N167" s="152"/>
      <c r="O167" s="152"/>
      <c r="P167" s="152"/>
      <c r="Q167" s="152"/>
      <c r="R167" s="147"/>
      <c r="S167" s="157" t="e">
        <v>#N/A</v>
      </c>
      <c r="T167" s="147"/>
      <c r="U167" s="147" t="s">
        <v>655</v>
      </c>
      <c r="V167" s="171">
        <v>102.68</v>
      </c>
      <c r="W167" s="147" t="s">
        <v>147</v>
      </c>
      <c r="X167" s="147">
        <v>107.32</v>
      </c>
      <c r="Y167" s="147"/>
      <c r="Z167" s="147"/>
      <c r="AA167" s="147"/>
      <c r="AN167" s="148"/>
      <c r="AO167" s="148"/>
      <c r="AP167" s="148"/>
      <c r="AS167" s="148"/>
      <c r="AT167" s="148"/>
    </row>
    <row r="168" spans="1:46" s="33" customFormat="1" hidden="1">
      <c r="A168" s="152" t="s">
        <v>306</v>
      </c>
      <c r="B168" s="152">
        <v>3067</v>
      </c>
      <c r="C168" s="152" t="s">
        <v>391</v>
      </c>
      <c r="D168" s="153" t="s">
        <v>725</v>
      </c>
      <c r="E168" s="153"/>
      <c r="F168" s="152"/>
      <c r="G168" s="152"/>
      <c r="H168" s="153"/>
      <c r="I168" s="152"/>
      <c r="J168" s="152"/>
      <c r="K168" s="153" t="str">
        <f t="shared" si="1"/>
        <v xml:space="preserve"> </v>
      </c>
      <c r="L168" s="152"/>
      <c r="M168" s="153"/>
      <c r="N168" s="152"/>
      <c r="O168" s="152"/>
      <c r="P168" s="152"/>
      <c r="Q168" s="152"/>
      <c r="R168" s="147"/>
      <c r="S168" s="157" t="e">
        <v>#N/A</v>
      </c>
      <c r="T168" s="147"/>
      <c r="U168" s="147" t="s">
        <v>655</v>
      </c>
      <c r="V168" s="171">
        <v>102.68</v>
      </c>
      <c r="W168" s="147" t="s">
        <v>147</v>
      </c>
      <c r="X168" s="147">
        <v>107.32</v>
      </c>
      <c r="Y168" s="147"/>
      <c r="Z168" s="147"/>
      <c r="AA168" s="147"/>
      <c r="AN168" s="148"/>
      <c r="AO168" s="148"/>
      <c r="AP168" s="148"/>
      <c r="AS168" s="148"/>
      <c r="AT168" s="148"/>
    </row>
    <row r="169" spans="1:46" s="33" customFormat="1" hidden="1">
      <c r="A169" s="152" t="s">
        <v>194</v>
      </c>
      <c r="B169" s="152">
        <v>3068</v>
      </c>
      <c r="C169" s="152" t="s">
        <v>392</v>
      </c>
      <c r="D169" s="153" t="s">
        <v>726</v>
      </c>
      <c r="E169" s="153"/>
      <c r="F169" s="152"/>
      <c r="G169" s="152"/>
      <c r="H169" s="153"/>
      <c r="I169" s="152"/>
      <c r="J169" s="152"/>
      <c r="K169" s="153" t="str">
        <f t="shared" si="1"/>
        <v xml:space="preserve"> </v>
      </c>
      <c r="L169" s="152"/>
      <c r="M169" s="153"/>
      <c r="N169" s="152"/>
      <c r="O169" s="152"/>
      <c r="P169" s="152"/>
      <c r="Q169" s="152"/>
      <c r="R169" s="147"/>
      <c r="S169" s="157" t="e">
        <v>#N/A</v>
      </c>
      <c r="T169" s="147"/>
      <c r="U169" s="147" t="s">
        <v>655</v>
      </c>
      <c r="V169" s="171">
        <v>102.68</v>
      </c>
      <c r="W169" s="147" t="s">
        <v>147</v>
      </c>
      <c r="X169" s="147">
        <v>107.32</v>
      </c>
      <c r="Y169" s="147"/>
      <c r="Z169" s="147"/>
      <c r="AA169" s="147"/>
      <c r="AN169" s="148"/>
      <c r="AO169" s="148"/>
      <c r="AP169" s="148"/>
      <c r="AS169" s="148"/>
      <c r="AT169" s="148"/>
    </row>
    <row r="170" spans="1:46" s="33" customFormat="1" hidden="1">
      <c r="A170" s="152" t="s">
        <v>307</v>
      </c>
      <c r="B170" s="152">
        <v>3069</v>
      </c>
      <c r="C170" s="152" t="s">
        <v>393</v>
      </c>
      <c r="D170" s="153" t="s">
        <v>727</v>
      </c>
      <c r="E170" s="153"/>
      <c r="F170" s="152"/>
      <c r="G170" s="152"/>
      <c r="H170" s="153"/>
      <c r="I170" s="152"/>
      <c r="J170" s="152"/>
      <c r="K170" s="153" t="str">
        <f t="shared" si="1"/>
        <v xml:space="preserve"> </v>
      </c>
      <c r="L170" s="152"/>
      <c r="M170" s="153"/>
      <c r="N170" s="152"/>
      <c r="O170" s="152"/>
      <c r="P170" s="152"/>
      <c r="Q170" s="152"/>
      <c r="R170" s="147"/>
      <c r="S170" s="157" t="e">
        <v>#N/A</v>
      </c>
      <c r="T170" s="147"/>
      <c r="U170" s="147" t="s">
        <v>655</v>
      </c>
      <c r="V170" s="171">
        <v>102.68</v>
      </c>
      <c r="W170" s="147" t="s">
        <v>147</v>
      </c>
      <c r="X170" s="147">
        <v>107.32</v>
      </c>
      <c r="Y170" s="147"/>
      <c r="Z170" s="147"/>
      <c r="AA170" s="147"/>
      <c r="AN170" s="148"/>
      <c r="AO170" s="148"/>
      <c r="AP170" s="148"/>
      <c r="AS170" s="148"/>
      <c r="AT170" s="148"/>
    </row>
    <row r="171" spans="1:46" s="33" customFormat="1" hidden="1">
      <c r="A171" s="152" t="s">
        <v>618</v>
      </c>
      <c r="B171" s="152">
        <v>3070</v>
      </c>
      <c r="C171" s="152" t="s">
        <v>394</v>
      </c>
      <c r="D171" s="153" t="s">
        <v>728</v>
      </c>
      <c r="E171" s="153"/>
      <c r="F171" s="152"/>
      <c r="G171" s="152"/>
      <c r="H171" s="153"/>
      <c r="I171" s="152"/>
      <c r="J171" s="152"/>
      <c r="K171" s="153" t="str">
        <f t="shared" si="1"/>
        <v xml:space="preserve"> </v>
      </c>
      <c r="L171" s="152"/>
      <c r="M171" s="153"/>
      <c r="N171" s="152"/>
      <c r="O171" s="152"/>
      <c r="P171" s="152"/>
      <c r="Q171" s="152"/>
      <c r="R171" s="147"/>
      <c r="S171" s="157" t="e">
        <v>#N/A</v>
      </c>
      <c r="T171" s="147"/>
      <c r="U171" s="147" t="s">
        <v>655</v>
      </c>
      <c r="V171" s="171">
        <v>102.68</v>
      </c>
      <c r="W171" s="147" t="s">
        <v>147</v>
      </c>
      <c r="X171" s="147">
        <v>107.32</v>
      </c>
      <c r="Y171" s="147"/>
      <c r="Z171" s="147"/>
      <c r="AA171" s="147"/>
      <c r="AN171" s="148"/>
      <c r="AO171" s="148"/>
      <c r="AP171" s="148"/>
      <c r="AS171" s="148"/>
      <c r="AT171" s="148"/>
    </row>
    <row r="172" spans="1:46" s="33" customFormat="1" hidden="1">
      <c r="A172" s="152" t="s">
        <v>195</v>
      </c>
      <c r="B172" s="152">
        <v>3071</v>
      </c>
      <c r="C172" s="152" t="s">
        <v>395</v>
      </c>
      <c r="D172" s="153" t="s">
        <v>729</v>
      </c>
      <c r="E172" s="153"/>
      <c r="F172" s="152"/>
      <c r="G172" s="152"/>
      <c r="H172" s="153"/>
      <c r="I172" s="152"/>
      <c r="J172" s="152"/>
      <c r="K172" s="153" t="str">
        <f t="shared" si="1"/>
        <v xml:space="preserve"> </v>
      </c>
      <c r="L172" s="152"/>
      <c r="M172" s="153"/>
      <c r="N172" s="152"/>
      <c r="O172" s="152"/>
      <c r="P172" s="152"/>
      <c r="Q172" s="152"/>
      <c r="R172" s="147"/>
      <c r="S172" s="157" t="e">
        <v>#N/A</v>
      </c>
      <c r="T172" s="147"/>
      <c r="U172" s="147" t="s">
        <v>655</v>
      </c>
      <c r="V172" s="171">
        <v>102.68</v>
      </c>
      <c r="W172" s="147" t="s">
        <v>147</v>
      </c>
      <c r="X172" s="147">
        <v>107.32</v>
      </c>
      <c r="Y172" s="147"/>
      <c r="Z172" s="147"/>
      <c r="AA172" s="147"/>
      <c r="AN172" s="148"/>
      <c r="AO172" s="148"/>
      <c r="AP172" s="148"/>
      <c r="AS172" s="148"/>
      <c r="AT172" s="148"/>
    </row>
    <row r="173" spans="1:46" s="33" customFormat="1" hidden="1">
      <c r="A173" s="152" t="s">
        <v>293</v>
      </c>
      <c r="B173" s="152">
        <v>3072</v>
      </c>
      <c r="C173" s="152" t="s">
        <v>396</v>
      </c>
      <c r="D173" s="153" t="s">
        <v>730</v>
      </c>
      <c r="E173" s="153"/>
      <c r="F173" s="152"/>
      <c r="G173" s="152"/>
      <c r="H173" s="153"/>
      <c r="I173" s="152"/>
      <c r="J173" s="152"/>
      <c r="K173" s="153" t="str">
        <f t="shared" si="1"/>
        <v xml:space="preserve"> </v>
      </c>
      <c r="L173" s="152"/>
      <c r="M173" s="153"/>
      <c r="N173" s="152"/>
      <c r="O173" s="152"/>
      <c r="P173" s="152"/>
      <c r="Q173" s="152"/>
      <c r="R173" s="147"/>
      <c r="S173" s="157" t="e">
        <v>#N/A</v>
      </c>
      <c r="T173" s="147"/>
      <c r="U173" s="147" t="s">
        <v>655</v>
      </c>
      <c r="V173" s="171">
        <v>102.68</v>
      </c>
      <c r="W173" s="147" t="s">
        <v>147</v>
      </c>
      <c r="X173" s="147">
        <v>107.32</v>
      </c>
      <c r="Y173" s="147"/>
      <c r="Z173" s="147"/>
      <c r="AA173" s="147"/>
      <c r="AN173" s="148"/>
      <c r="AO173" s="148"/>
      <c r="AP173" s="148"/>
      <c r="AS173" s="148"/>
      <c r="AT173" s="148"/>
    </row>
    <row r="174" spans="1:46" s="33" customFormat="1" hidden="1">
      <c r="A174" s="152" t="s">
        <v>196</v>
      </c>
      <c r="B174" s="152">
        <v>3073</v>
      </c>
      <c r="C174" s="152" t="s">
        <v>397</v>
      </c>
      <c r="D174" s="153" t="s">
        <v>731</v>
      </c>
      <c r="E174" s="153"/>
      <c r="F174" s="152"/>
      <c r="G174" s="152"/>
      <c r="H174" s="153"/>
      <c r="I174" s="152"/>
      <c r="J174" s="152"/>
      <c r="K174" s="153" t="str">
        <f t="shared" si="1"/>
        <v xml:space="preserve"> </v>
      </c>
      <c r="L174" s="152"/>
      <c r="M174" s="153"/>
      <c r="N174" s="152"/>
      <c r="O174" s="152"/>
      <c r="P174" s="152"/>
      <c r="Q174" s="152"/>
      <c r="R174" s="147"/>
      <c r="S174" s="157" t="e">
        <v>#N/A</v>
      </c>
      <c r="T174" s="147"/>
      <c r="U174" s="147" t="s">
        <v>655</v>
      </c>
      <c r="V174" s="171">
        <v>102.68</v>
      </c>
      <c r="W174" s="147" t="s">
        <v>147</v>
      </c>
      <c r="X174" s="147">
        <v>107.32</v>
      </c>
      <c r="Y174" s="147"/>
      <c r="Z174" s="147"/>
      <c r="AA174" s="147"/>
      <c r="AN174" s="148"/>
      <c r="AO174" s="148"/>
      <c r="AP174" s="148"/>
      <c r="AS174" s="148"/>
      <c r="AT174" s="148"/>
    </row>
    <row r="175" spans="1:46" s="33" customFormat="1" hidden="1">
      <c r="A175" s="152" t="s">
        <v>297</v>
      </c>
      <c r="B175" s="152">
        <v>3074</v>
      </c>
      <c r="C175" s="152" t="s">
        <v>398</v>
      </c>
      <c r="D175" s="153" t="s">
        <v>732</v>
      </c>
      <c r="E175" s="153"/>
      <c r="F175" s="152"/>
      <c r="G175" s="152"/>
      <c r="H175" s="153"/>
      <c r="I175" s="152"/>
      <c r="J175" s="152"/>
      <c r="K175" s="153" t="str">
        <f t="shared" si="1"/>
        <v xml:space="preserve"> </v>
      </c>
      <c r="L175" s="152"/>
      <c r="M175" s="153"/>
      <c r="N175" s="152"/>
      <c r="O175" s="152"/>
      <c r="P175" s="152"/>
      <c r="Q175" s="152"/>
      <c r="R175" s="147"/>
      <c r="S175" s="157" t="e">
        <v>#N/A</v>
      </c>
      <c r="T175" s="147"/>
      <c r="U175" s="147" t="s">
        <v>655</v>
      </c>
      <c r="V175" s="171">
        <v>102.68</v>
      </c>
      <c r="W175" s="147" t="s">
        <v>147</v>
      </c>
      <c r="X175" s="147">
        <v>107.32</v>
      </c>
      <c r="Y175" s="147"/>
      <c r="Z175" s="147"/>
      <c r="AA175" s="147"/>
      <c r="AN175" s="148"/>
      <c r="AO175" s="148"/>
      <c r="AP175" s="148"/>
      <c r="AS175" s="148"/>
      <c r="AT175" s="148"/>
    </row>
    <row r="176" spans="1:46" s="33" customFormat="1" hidden="1">
      <c r="A176" s="152" t="s">
        <v>299</v>
      </c>
      <c r="B176" s="152">
        <v>3075</v>
      </c>
      <c r="C176" s="152" t="s">
        <v>399</v>
      </c>
      <c r="D176" s="153" t="s">
        <v>733</v>
      </c>
      <c r="E176" s="153"/>
      <c r="F176" s="152"/>
      <c r="G176" s="152"/>
      <c r="H176" s="153"/>
      <c r="I176" s="152"/>
      <c r="J176" s="152"/>
      <c r="K176" s="153" t="str">
        <f t="shared" si="1"/>
        <v xml:space="preserve"> </v>
      </c>
      <c r="L176" s="152"/>
      <c r="M176" s="153"/>
      <c r="N176" s="152"/>
      <c r="O176" s="152"/>
      <c r="P176" s="152"/>
      <c r="Q176" s="152"/>
      <c r="R176" s="147"/>
      <c r="S176" s="157" t="e">
        <v>#N/A</v>
      </c>
      <c r="T176" s="147"/>
      <c r="U176" s="147" t="s">
        <v>655</v>
      </c>
      <c r="V176" s="171">
        <v>102.68</v>
      </c>
      <c r="W176" s="147" t="s">
        <v>147</v>
      </c>
      <c r="X176" s="147">
        <v>107.32</v>
      </c>
      <c r="Y176" s="147"/>
      <c r="Z176" s="147"/>
      <c r="AA176" s="147"/>
      <c r="AN176" s="148"/>
      <c r="AO176" s="148"/>
      <c r="AP176" s="148"/>
      <c r="AS176" s="148"/>
      <c r="AT176" s="148"/>
    </row>
    <row r="177" spans="1:46" s="33" customFormat="1" hidden="1">
      <c r="A177" s="152" t="s">
        <v>197</v>
      </c>
      <c r="B177" s="152">
        <v>3076</v>
      </c>
      <c r="C177" s="152" t="s">
        <v>400</v>
      </c>
      <c r="D177" s="153" t="s">
        <v>734</v>
      </c>
      <c r="E177" s="153"/>
      <c r="F177" s="152"/>
      <c r="G177" s="152"/>
      <c r="H177" s="153"/>
      <c r="I177" s="152"/>
      <c r="J177" s="152"/>
      <c r="K177" s="153" t="str">
        <f t="shared" si="1"/>
        <v xml:space="preserve"> </v>
      </c>
      <c r="L177" s="152"/>
      <c r="M177" s="153"/>
      <c r="N177" s="152"/>
      <c r="O177" s="152"/>
      <c r="P177" s="152"/>
      <c r="Q177" s="152"/>
      <c r="R177" s="147"/>
      <c r="S177" s="157" t="e">
        <v>#N/A</v>
      </c>
      <c r="T177" s="147"/>
      <c r="U177" s="147" t="s">
        <v>655</v>
      </c>
      <c r="V177" s="171">
        <v>102.68</v>
      </c>
      <c r="W177" s="147" t="s">
        <v>147</v>
      </c>
      <c r="X177" s="147">
        <v>107.32</v>
      </c>
      <c r="Y177" s="147"/>
      <c r="Z177" s="147"/>
      <c r="AA177" s="147"/>
      <c r="AN177" s="148"/>
      <c r="AO177" s="148"/>
      <c r="AP177" s="148"/>
      <c r="AS177" s="148"/>
      <c r="AT177" s="148"/>
    </row>
    <row r="178" spans="1:46" s="33" customFormat="1" hidden="1">
      <c r="A178" s="152" t="s">
        <v>220</v>
      </c>
      <c r="B178" s="152">
        <v>3077</v>
      </c>
      <c r="C178" s="152" t="s">
        <v>401</v>
      </c>
      <c r="D178" s="153" t="s">
        <v>735</v>
      </c>
      <c r="E178" s="153"/>
      <c r="F178" s="152"/>
      <c r="G178" s="152"/>
      <c r="H178" s="153"/>
      <c r="I178" s="152"/>
      <c r="J178" s="152"/>
      <c r="K178" s="153" t="str">
        <f t="shared" si="1"/>
        <v xml:space="preserve"> </v>
      </c>
      <c r="L178" s="152"/>
      <c r="M178" s="153"/>
      <c r="N178" s="152"/>
      <c r="O178" s="152"/>
      <c r="P178" s="152"/>
      <c r="Q178" s="152"/>
      <c r="R178" s="147"/>
      <c r="S178" s="157" t="e">
        <v>#N/A</v>
      </c>
      <c r="T178" s="147"/>
      <c r="U178" s="147" t="s">
        <v>655</v>
      </c>
      <c r="V178" s="171">
        <v>102.68</v>
      </c>
      <c r="W178" s="147" t="s">
        <v>147</v>
      </c>
      <c r="X178" s="147">
        <v>107.32</v>
      </c>
      <c r="Y178" s="147"/>
      <c r="Z178" s="147"/>
      <c r="AA178" s="147"/>
      <c r="AN178" s="148"/>
      <c r="AO178" s="148"/>
      <c r="AP178" s="148"/>
      <c r="AS178" s="148"/>
      <c r="AT178" s="148"/>
    </row>
    <row r="179" spans="1:46" s="33" customFormat="1" hidden="1">
      <c r="A179" s="152" t="s">
        <v>305</v>
      </c>
      <c r="B179" s="152">
        <v>3078</v>
      </c>
      <c r="C179" s="152" t="s">
        <v>402</v>
      </c>
      <c r="D179" s="153" t="s">
        <v>736</v>
      </c>
      <c r="E179" s="153"/>
      <c r="F179" s="152"/>
      <c r="G179" s="152"/>
      <c r="H179" s="153"/>
      <c r="I179" s="152"/>
      <c r="J179" s="152"/>
      <c r="K179" s="153" t="str">
        <f t="shared" si="1"/>
        <v xml:space="preserve"> </v>
      </c>
      <c r="L179" s="152"/>
      <c r="M179" s="153"/>
      <c r="N179" s="152"/>
      <c r="O179" s="152"/>
      <c r="P179" s="152"/>
      <c r="Q179" s="152"/>
      <c r="R179" s="147"/>
      <c r="S179" s="157" t="e">
        <v>#N/A</v>
      </c>
      <c r="T179" s="147"/>
      <c r="U179" s="147" t="s">
        <v>655</v>
      </c>
      <c r="V179" s="171">
        <v>102.68</v>
      </c>
      <c r="W179" s="147" t="s">
        <v>147</v>
      </c>
      <c r="X179" s="147">
        <v>107.32</v>
      </c>
      <c r="Y179" s="147"/>
      <c r="Z179" s="147"/>
      <c r="AA179" s="147"/>
      <c r="AN179" s="148"/>
      <c r="AO179" s="148"/>
      <c r="AP179" s="148"/>
      <c r="AS179" s="148"/>
      <c r="AT179" s="148"/>
    </row>
    <row r="180" spans="1:46" s="33" customFormat="1" hidden="1">
      <c r="A180" s="152" t="s">
        <v>198</v>
      </c>
      <c r="B180" s="152">
        <v>3079</v>
      </c>
      <c r="C180" s="152" t="s">
        <v>403</v>
      </c>
      <c r="D180" s="153" t="s">
        <v>737</v>
      </c>
      <c r="E180" s="153"/>
      <c r="F180" s="152"/>
      <c r="G180" s="152"/>
      <c r="H180" s="153"/>
      <c r="I180" s="152"/>
      <c r="J180" s="152"/>
      <c r="K180" s="153" t="str">
        <f t="shared" si="1"/>
        <v xml:space="preserve"> </v>
      </c>
      <c r="L180" s="152"/>
      <c r="M180" s="153"/>
      <c r="N180" s="152"/>
      <c r="O180" s="152"/>
      <c r="P180" s="152"/>
      <c r="Q180" s="152"/>
      <c r="R180" s="147"/>
      <c r="S180" s="157" t="e">
        <v>#N/A</v>
      </c>
      <c r="T180" s="147"/>
      <c r="U180" s="147" t="s">
        <v>655</v>
      </c>
      <c r="V180" s="171">
        <v>102.68</v>
      </c>
      <c r="W180" s="147" t="s">
        <v>147</v>
      </c>
      <c r="X180" s="147">
        <v>107.32</v>
      </c>
      <c r="Y180" s="147"/>
      <c r="Z180" s="147"/>
      <c r="AA180" s="147"/>
      <c r="AN180" s="148"/>
      <c r="AO180" s="148"/>
      <c r="AP180" s="148"/>
      <c r="AS180" s="148"/>
      <c r="AT180" s="148"/>
    </row>
    <row r="181" spans="1:46" s="33" customFormat="1" hidden="1">
      <c r="A181" s="152" t="s">
        <v>199</v>
      </c>
      <c r="B181" s="152">
        <v>3080</v>
      </c>
      <c r="C181" s="152" t="s">
        <v>404</v>
      </c>
      <c r="D181" s="153" t="s">
        <v>738</v>
      </c>
      <c r="E181" s="153"/>
      <c r="F181" s="152"/>
      <c r="G181" s="152"/>
      <c r="H181" s="153"/>
      <c r="I181" s="152"/>
      <c r="J181" s="152"/>
      <c r="K181" s="153" t="str">
        <f t="shared" si="1"/>
        <v xml:space="preserve"> </v>
      </c>
      <c r="L181" s="152"/>
      <c r="M181" s="153"/>
      <c r="N181" s="152"/>
      <c r="O181" s="152"/>
      <c r="P181" s="152"/>
      <c r="Q181" s="152"/>
      <c r="R181" s="147"/>
      <c r="S181" s="157" t="e">
        <v>#N/A</v>
      </c>
      <c r="T181" s="147"/>
      <c r="U181" s="147" t="s">
        <v>655</v>
      </c>
      <c r="V181" s="171">
        <v>102.68</v>
      </c>
      <c r="W181" s="147" t="s">
        <v>147</v>
      </c>
      <c r="X181" s="147">
        <v>107.32</v>
      </c>
      <c r="Y181" s="147"/>
      <c r="Z181" s="147"/>
      <c r="AA181" s="147"/>
      <c r="AN181" s="148"/>
      <c r="AO181" s="148"/>
      <c r="AP181" s="148"/>
      <c r="AS181" s="148"/>
      <c r="AT181" s="148"/>
    </row>
    <row r="182" spans="1:46" s="33" customFormat="1" hidden="1">
      <c r="A182" s="152" t="s">
        <v>200</v>
      </c>
      <c r="B182" s="152">
        <v>3081</v>
      </c>
      <c r="C182" s="152" t="s">
        <v>405</v>
      </c>
      <c r="D182" s="153" t="s">
        <v>739</v>
      </c>
      <c r="E182" s="153"/>
      <c r="F182" s="152"/>
      <c r="G182" s="152"/>
      <c r="H182" s="153"/>
      <c r="I182" s="152"/>
      <c r="J182" s="152"/>
      <c r="K182" s="153" t="str">
        <f t="shared" si="1"/>
        <v xml:space="preserve"> </v>
      </c>
      <c r="L182" s="152"/>
      <c r="M182" s="153"/>
      <c r="N182" s="152"/>
      <c r="O182" s="152"/>
      <c r="P182" s="152"/>
      <c r="Q182" s="152"/>
      <c r="R182" s="147"/>
      <c r="S182" s="157" t="e">
        <v>#N/A</v>
      </c>
      <c r="T182" s="147"/>
      <c r="U182" s="147" t="s">
        <v>655</v>
      </c>
      <c r="V182" s="171">
        <v>102.68</v>
      </c>
      <c r="W182" s="147" t="s">
        <v>147</v>
      </c>
      <c r="X182" s="147">
        <v>107.32</v>
      </c>
      <c r="Y182" s="147"/>
      <c r="Z182" s="147"/>
      <c r="AA182" s="147"/>
      <c r="AN182" s="148"/>
      <c r="AO182" s="148"/>
      <c r="AP182" s="148"/>
      <c r="AS182" s="148"/>
      <c r="AT182" s="148"/>
    </row>
    <row r="183" spans="1:46" s="33" customFormat="1" hidden="1">
      <c r="A183" s="152" t="s">
        <v>277</v>
      </c>
      <c r="B183" s="152">
        <v>3082</v>
      </c>
      <c r="C183" s="152" t="s">
        <v>406</v>
      </c>
      <c r="D183" s="153" t="s">
        <v>740</v>
      </c>
      <c r="E183" s="153"/>
      <c r="F183" s="152"/>
      <c r="G183" s="152"/>
      <c r="H183" s="153"/>
      <c r="I183" s="152"/>
      <c r="J183" s="152"/>
      <c r="K183" s="153" t="str">
        <f t="shared" si="1"/>
        <v xml:space="preserve"> </v>
      </c>
      <c r="L183" s="152"/>
      <c r="M183" s="153"/>
      <c r="N183" s="152"/>
      <c r="O183" s="152"/>
      <c r="P183" s="152"/>
      <c r="Q183" s="152"/>
      <c r="R183" s="147"/>
      <c r="S183" s="157" t="e">
        <v>#N/A</v>
      </c>
      <c r="T183" s="147"/>
      <c r="U183" s="147" t="s">
        <v>655</v>
      </c>
      <c r="V183" s="171">
        <v>102.68</v>
      </c>
      <c r="W183" s="147" t="s">
        <v>147</v>
      </c>
      <c r="X183" s="147">
        <v>107.32</v>
      </c>
      <c r="Y183" s="147"/>
      <c r="Z183" s="147"/>
      <c r="AA183" s="147"/>
      <c r="AN183" s="148"/>
      <c r="AO183" s="148"/>
      <c r="AP183" s="148"/>
      <c r="AS183" s="148"/>
      <c r="AT183" s="148"/>
    </row>
    <row r="184" spans="1:46" s="33" customFormat="1" hidden="1">
      <c r="A184" s="152" t="s">
        <v>269</v>
      </c>
      <c r="B184" s="152">
        <v>3083</v>
      </c>
      <c r="C184" s="152" t="s">
        <v>407</v>
      </c>
      <c r="D184" s="153" t="s">
        <v>741</v>
      </c>
      <c r="E184" s="153"/>
      <c r="F184" s="152"/>
      <c r="G184" s="152"/>
      <c r="H184" s="153"/>
      <c r="I184" s="152"/>
      <c r="J184" s="152"/>
      <c r="K184" s="153" t="str">
        <f t="shared" si="1"/>
        <v xml:space="preserve"> </v>
      </c>
      <c r="L184" s="152"/>
      <c r="M184" s="153"/>
      <c r="N184" s="152"/>
      <c r="O184" s="152"/>
      <c r="P184" s="152"/>
      <c r="Q184" s="152"/>
      <c r="R184" s="147"/>
      <c r="S184" s="157" t="e">
        <v>#N/A</v>
      </c>
      <c r="T184" s="147"/>
      <c r="U184" s="147" t="s">
        <v>655</v>
      </c>
      <c r="V184" s="171">
        <v>102.68</v>
      </c>
      <c r="W184" s="147" t="s">
        <v>147</v>
      </c>
      <c r="X184" s="147">
        <v>107.32</v>
      </c>
      <c r="Y184" s="147"/>
      <c r="Z184" s="147"/>
      <c r="AA184" s="147"/>
      <c r="AN184" s="148"/>
      <c r="AO184" s="148"/>
      <c r="AP184" s="148"/>
      <c r="AS184" s="148"/>
      <c r="AT184" s="148"/>
    </row>
    <row r="185" spans="1:46" s="33" customFormat="1" hidden="1">
      <c r="A185" s="152" t="s">
        <v>270</v>
      </c>
      <c r="B185" s="152">
        <v>3084</v>
      </c>
      <c r="C185" s="152" t="s">
        <v>408</v>
      </c>
      <c r="D185" s="153" t="s">
        <v>742</v>
      </c>
      <c r="E185" s="153"/>
      <c r="F185" s="152"/>
      <c r="G185" s="152"/>
      <c r="H185" s="153"/>
      <c r="I185" s="152"/>
      <c r="J185" s="152"/>
      <c r="K185" s="153" t="str">
        <f t="shared" si="1"/>
        <v xml:space="preserve"> </v>
      </c>
      <c r="L185" s="152"/>
      <c r="M185" s="153"/>
      <c r="N185" s="152"/>
      <c r="O185" s="152"/>
      <c r="P185" s="152"/>
      <c r="Q185" s="152"/>
      <c r="R185" s="147"/>
      <c r="S185" s="157" t="e">
        <v>#N/A</v>
      </c>
      <c r="T185" s="147"/>
      <c r="U185" s="147" t="s">
        <v>655</v>
      </c>
      <c r="V185" s="171">
        <v>102.68</v>
      </c>
      <c r="W185" s="147" t="s">
        <v>147</v>
      </c>
      <c r="X185" s="147">
        <v>107.32</v>
      </c>
      <c r="Y185" s="147"/>
      <c r="Z185" s="147"/>
      <c r="AA185" s="147"/>
      <c r="AN185" s="148"/>
      <c r="AO185" s="148"/>
      <c r="AP185" s="148"/>
      <c r="AS185" s="148"/>
      <c r="AT185" s="148"/>
    </row>
    <row r="186" spans="1:46" s="33" customFormat="1" hidden="1">
      <c r="A186" s="152" t="s">
        <v>201</v>
      </c>
      <c r="B186" s="152">
        <v>3085</v>
      </c>
      <c r="C186" s="152" t="s">
        <v>409</v>
      </c>
      <c r="D186" s="153" t="s">
        <v>743</v>
      </c>
      <c r="E186" s="153"/>
      <c r="F186" s="152"/>
      <c r="G186" s="152"/>
      <c r="H186" s="153"/>
      <c r="I186" s="152"/>
      <c r="J186" s="152"/>
      <c r="K186" s="153" t="str">
        <f t="shared" si="1"/>
        <v xml:space="preserve"> </v>
      </c>
      <c r="L186" s="152"/>
      <c r="M186" s="153"/>
      <c r="N186" s="152"/>
      <c r="O186" s="152"/>
      <c r="P186" s="152"/>
      <c r="Q186" s="152"/>
      <c r="R186" s="147"/>
      <c r="S186" s="157" t="e">
        <v>#N/A</v>
      </c>
      <c r="T186" s="147"/>
      <c r="U186" s="147" t="s">
        <v>655</v>
      </c>
      <c r="V186" s="171">
        <v>102.68</v>
      </c>
      <c r="W186" s="147" t="s">
        <v>147</v>
      </c>
      <c r="X186" s="147">
        <v>107.32</v>
      </c>
      <c r="Y186" s="147"/>
      <c r="Z186" s="147"/>
      <c r="AA186" s="147"/>
      <c r="AN186" s="148"/>
      <c r="AO186" s="148"/>
      <c r="AP186" s="148"/>
      <c r="AS186" s="148"/>
      <c r="AT186" s="148"/>
    </row>
    <row r="187" spans="1:46" s="33" customFormat="1" hidden="1">
      <c r="A187" s="152" t="s">
        <v>283</v>
      </c>
      <c r="B187" s="152">
        <v>3086</v>
      </c>
      <c r="C187" s="152" t="s">
        <v>410</v>
      </c>
      <c r="D187" s="153" t="s">
        <v>744</v>
      </c>
      <c r="E187" s="153"/>
      <c r="F187" s="152"/>
      <c r="G187" s="152"/>
      <c r="H187" s="153"/>
      <c r="I187" s="152"/>
      <c r="J187" s="152"/>
      <c r="K187" s="153" t="str">
        <f t="shared" si="1"/>
        <v xml:space="preserve"> </v>
      </c>
      <c r="L187" s="152"/>
      <c r="M187" s="153"/>
      <c r="N187" s="152"/>
      <c r="O187" s="152"/>
      <c r="P187" s="152"/>
      <c r="Q187" s="152"/>
      <c r="R187" s="147"/>
      <c r="S187" s="157" t="e">
        <v>#N/A</v>
      </c>
      <c r="T187" s="147"/>
      <c r="U187" s="147" t="s">
        <v>655</v>
      </c>
      <c r="V187" s="171">
        <v>102.68</v>
      </c>
      <c r="W187" s="147" t="s">
        <v>147</v>
      </c>
      <c r="X187" s="147">
        <v>107.32</v>
      </c>
      <c r="Y187" s="147"/>
      <c r="Z187" s="147"/>
      <c r="AA187" s="147"/>
      <c r="AN187" s="148"/>
      <c r="AO187" s="148"/>
      <c r="AP187" s="148"/>
      <c r="AS187" s="148"/>
      <c r="AT187" s="148"/>
    </row>
    <row r="188" spans="1:46" s="33" customFormat="1" hidden="1">
      <c r="A188" s="152" t="s">
        <v>280</v>
      </c>
      <c r="B188" s="152">
        <v>3087</v>
      </c>
      <c r="C188" s="152" t="s">
        <v>411</v>
      </c>
      <c r="D188" s="153" t="s">
        <v>745</v>
      </c>
      <c r="E188" s="153"/>
      <c r="F188" s="152"/>
      <c r="G188" s="152"/>
      <c r="H188" s="153"/>
      <c r="I188" s="152"/>
      <c r="J188" s="152"/>
      <c r="K188" s="153" t="str">
        <f t="shared" si="1"/>
        <v xml:space="preserve"> </v>
      </c>
      <c r="L188" s="152"/>
      <c r="M188" s="153"/>
      <c r="N188" s="152"/>
      <c r="O188" s="152"/>
      <c r="P188" s="152"/>
      <c r="Q188" s="152"/>
      <c r="R188" s="147"/>
      <c r="S188" s="157" t="e">
        <v>#N/A</v>
      </c>
      <c r="T188" s="147"/>
      <c r="U188" s="147" t="s">
        <v>655</v>
      </c>
      <c r="V188" s="171">
        <v>102.68</v>
      </c>
      <c r="W188" s="147" t="s">
        <v>147</v>
      </c>
      <c r="X188" s="147">
        <v>107.32</v>
      </c>
      <c r="Y188" s="147"/>
      <c r="Z188" s="147"/>
      <c r="AA188" s="147"/>
      <c r="AN188" s="148"/>
      <c r="AO188" s="148"/>
      <c r="AP188" s="148"/>
      <c r="AS188" s="148"/>
      <c r="AT188" s="148"/>
    </row>
    <row r="189" spans="1:46" s="33" customFormat="1" hidden="1">
      <c r="A189" s="152" t="s">
        <v>281</v>
      </c>
      <c r="B189" s="152">
        <v>3088</v>
      </c>
      <c r="C189" s="152" t="s">
        <v>412</v>
      </c>
      <c r="D189" s="153" t="s">
        <v>746</v>
      </c>
      <c r="E189" s="153"/>
      <c r="F189" s="152"/>
      <c r="G189" s="152"/>
      <c r="H189" s="153"/>
      <c r="I189" s="152"/>
      <c r="J189" s="152"/>
      <c r="K189" s="153" t="str">
        <f t="shared" si="1"/>
        <v xml:space="preserve"> </v>
      </c>
      <c r="L189" s="152"/>
      <c r="M189" s="153"/>
      <c r="N189" s="152"/>
      <c r="O189" s="152"/>
      <c r="P189" s="152"/>
      <c r="Q189" s="152"/>
      <c r="R189" s="147"/>
      <c r="S189" s="157" t="e">
        <v>#N/A</v>
      </c>
      <c r="T189" s="147"/>
      <c r="U189" s="147" t="s">
        <v>656</v>
      </c>
      <c r="V189" s="171">
        <v>176.72</v>
      </c>
      <c r="W189" s="147" t="s">
        <v>561</v>
      </c>
      <c r="X189" s="147">
        <v>184.71</v>
      </c>
      <c r="Y189" s="147"/>
      <c r="Z189" s="147"/>
      <c r="AA189" s="147"/>
      <c r="AN189" s="148"/>
      <c r="AO189" s="148"/>
      <c r="AP189" s="148"/>
      <c r="AS189" s="148"/>
      <c r="AT189" s="148"/>
    </row>
    <row r="190" spans="1:46" s="33" customFormat="1" hidden="1">
      <c r="A190" s="152" t="s">
        <v>146</v>
      </c>
      <c r="B190" s="152">
        <v>3089</v>
      </c>
      <c r="C190" s="152" t="s">
        <v>413</v>
      </c>
      <c r="D190" s="153" t="s">
        <v>747</v>
      </c>
      <c r="E190" s="153"/>
      <c r="F190" s="152"/>
      <c r="G190" s="152"/>
      <c r="H190" s="153"/>
      <c r="I190" s="152"/>
      <c r="J190" s="152"/>
      <c r="K190" s="153" t="str">
        <f t="shared" si="1"/>
        <v xml:space="preserve"> </v>
      </c>
      <c r="L190" s="152"/>
      <c r="M190" s="153"/>
      <c r="N190" s="152"/>
      <c r="O190" s="152"/>
      <c r="P190" s="152"/>
      <c r="Q190" s="152"/>
      <c r="R190" s="147"/>
      <c r="S190" s="157" t="e">
        <v>#N/A</v>
      </c>
      <c r="T190" s="147"/>
      <c r="U190" s="147" t="s">
        <v>655</v>
      </c>
      <c r="V190" s="171">
        <v>102.68</v>
      </c>
      <c r="W190" s="147" t="s">
        <v>147</v>
      </c>
      <c r="X190" s="147">
        <v>107.32</v>
      </c>
      <c r="Y190" s="147"/>
      <c r="Z190" s="147"/>
      <c r="AA190" s="147"/>
      <c r="AN190" s="148"/>
      <c r="AO190" s="148"/>
      <c r="AP190" s="148"/>
      <c r="AS190" s="148"/>
      <c r="AT190" s="148"/>
    </row>
    <row r="191" spans="1:46" s="33" customFormat="1" hidden="1">
      <c r="A191" s="152" t="s">
        <v>202</v>
      </c>
      <c r="B191" s="152">
        <v>3090</v>
      </c>
      <c r="C191" s="152" t="s">
        <v>414</v>
      </c>
      <c r="D191" s="153" t="s">
        <v>748</v>
      </c>
      <c r="E191" s="153"/>
      <c r="F191" s="152"/>
      <c r="G191" s="152"/>
      <c r="H191" s="153"/>
      <c r="I191" s="152"/>
      <c r="J191" s="152"/>
      <c r="K191" s="153" t="str">
        <f t="shared" si="1"/>
        <v xml:space="preserve"> </v>
      </c>
      <c r="L191" s="152"/>
      <c r="M191" s="153"/>
      <c r="N191" s="152"/>
      <c r="O191" s="152"/>
      <c r="P191" s="152"/>
      <c r="Q191" s="152"/>
      <c r="R191" s="147"/>
      <c r="S191" s="157" t="e">
        <v>#N/A</v>
      </c>
      <c r="T191" s="147"/>
      <c r="U191" s="147" t="s">
        <v>655</v>
      </c>
      <c r="V191" s="171">
        <v>102.68</v>
      </c>
      <c r="W191" s="147" t="s">
        <v>147</v>
      </c>
      <c r="X191" s="147">
        <v>107.32</v>
      </c>
      <c r="Y191" s="147"/>
      <c r="Z191" s="147"/>
      <c r="AA191" s="147"/>
      <c r="AN191" s="148"/>
      <c r="AO191" s="148"/>
      <c r="AP191" s="148"/>
      <c r="AS191" s="148"/>
      <c r="AT191" s="148"/>
    </row>
    <row r="192" spans="1:46" s="33" customFormat="1" hidden="1">
      <c r="A192" s="152" t="s">
        <v>203</v>
      </c>
      <c r="B192" s="152">
        <v>3091</v>
      </c>
      <c r="C192" s="152" t="s">
        <v>415</v>
      </c>
      <c r="D192" s="153" t="s">
        <v>749</v>
      </c>
      <c r="E192" s="153"/>
      <c r="F192" s="152"/>
      <c r="G192" s="152"/>
      <c r="H192" s="153"/>
      <c r="I192" s="152"/>
      <c r="J192" s="152"/>
      <c r="K192" s="153" t="str">
        <f t="shared" si="1"/>
        <v xml:space="preserve"> </v>
      </c>
      <c r="L192" s="152"/>
      <c r="M192" s="153"/>
      <c r="N192" s="152"/>
      <c r="O192" s="152"/>
      <c r="P192" s="152"/>
      <c r="Q192" s="152"/>
      <c r="R192" s="147"/>
      <c r="S192" s="157" t="e">
        <v>#N/A</v>
      </c>
      <c r="T192" s="147"/>
      <c r="U192" s="147" t="s">
        <v>655</v>
      </c>
      <c r="V192" s="171">
        <v>102.68</v>
      </c>
      <c r="W192" s="147" t="s">
        <v>147</v>
      </c>
      <c r="X192" s="147">
        <v>107.32</v>
      </c>
      <c r="Y192" s="147"/>
      <c r="Z192" s="147"/>
      <c r="AA192" s="147"/>
      <c r="AN192" s="148"/>
      <c r="AO192" s="148"/>
      <c r="AP192" s="148"/>
      <c r="AS192" s="148"/>
      <c r="AT192" s="148"/>
    </row>
    <row r="193" spans="1:46" s="33" customFormat="1" hidden="1">
      <c r="A193" s="152" t="s">
        <v>203</v>
      </c>
      <c r="B193" s="152">
        <v>3092</v>
      </c>
      <c r="C193" s="152" t="s">
        <v>416</v>
      </c>
      <c r="D193" s="153" t="s">
        <v>750</v>
      </c>
      <c r="E193" s="153"/>
      <c r="F193" s="152"/>
      <c r="G193" s="152"/>
      <c r="H193" s="153"/>
      <c r="I193" s="152"/>
      <c r="J193" s="152"/>
      <c r="K193" s="153" t="str">
        <f t="shared" si="1"/>
        <v xml:space="preserve"> </v>
      </c>
      <c r="L193" s="152"/>
      <c r="M193" s="153"/>
      <c r="N193" s="152"/>
      <c r="O193" s="152"/>
      <c r="P193" s="152"/>
      <c r="Q193" s="152"/>
      <c r="R193" s="147"/>
      <c r="S193" s="157" t="e">
        <v>#N/A</v>
      </c>
      <c r="T193" s="147"/>
      <c r="U193" s="147" t="s">
        <v>656</v>
      </c>
      <c r="V193" s="171">
        <v>176.72</v>
      </c>
      <c r="W193" s="147" t="s">
        <v>561</v>
      </c>
      <c r="X193" s="147">
        <v>184.71</v>
      </c>
      <c r="Y193" s="147"/>
      <c r="Z193" s="147"/>
      <c r="AA193" s="147"/>
      <c r="AN193" s="148"/>
      <c r="AO193" s="148"/>
      <c r="AP193" s="148"/>
      <c r="AS193" s="148"/>
      <c r="AT193" s="148"/>
    </row>
    <row r="194" spans="1:46" s="33" customFormat="1" hidden="1">
      <c r="A194" s="152" t="s">
        <v>204</v>
      </c>
      <c r="B194" s="152">
        <v>3093</v>
      </c>
      <c r="C194" s="152" t="s">
        <v>417</v>
      </c>
      <c r="D194" s="153" t="s">
        <v>751</v>
      </c>
      <c r="E194" s="153"/>
      <c r="F194" s="152"/>
      <c r="G194" s="152"/>
      <c r="H194" s="153"/>
      <c r="I194" s="152"/>
      <c r="J194" s="152"/>
      <c r="K194" s="153" t="str">
        <f t="shared" si="1"/>
        <v xml:space="preserve"> </v>
      </c>
      <c r="L194" s="152"/>
      <c r="M194" s="153"/>
      <c r="N194" s="152"/>
      <c r="O194" s="152"/>
      <c r="P194" s="152"/>
      <c r="Q194" s="152"/>
      <c r="R194" s="147"/>
      <c r="S194" s="157" t="e">
        <v>#N/A</v>
      </c>
      <c r="T194" s="147"/>
      <c r="U194" s="147" t="s">
        <v>655</v>
      </c>
      <c r="V194" s="171">
        <v>102.68</v>
      </c>
      <c r="W194" s="147" t="s">
        <v>147</v>
      </c>
      <c r="X194" s="147">
        <v>107.32</v>
      </c>
      <c r="Y194" s="147"/>
      <c r="Z194" s="147"/>
      <c r="AA194" s="147"/>
      <c r="AN194" s="148"/>
      <c r="AO194" s="148"/>
      <c r="AP194" s="148"/>
      <c r="AS194" s="148"/>
      <c r="AT194" s="148"/>
    </row>
    <row r="195" spans="1:46" s="33" customFormat="1" hidden="1">
      <c r="A195" s="152" t="s">
        <v>205</v>
      </c>
      <c r="B195" s="152">
        <v>3094</v>
      </c>
      <c r="C195" s="152" t="s">
        <v>418</v>
      </c>
      <c r="D195" s="153" t="s">
        <v>752</v>
      </c>
      <c r="E195" s="153"/>
      <c r="F195" s="152"/>
      <c r="G195" s="152"/>
      <c r="H195" s="153"/>
      <c r="I195" s="152"/>
      <c r="J195" s="152"/>
      <c r="K195" s="153" t="str">
        <f t="shared" ref="K195:K226" si="2">I196&amp;" "&amp;J196</f>
        <v xml:space="preserve"> </v>
      </c>
      <c r="L195" s="152"/>
      <c r="M195" s="153"/>
      <c r="N195" s="152"/>
      <c r="O195" s="152"/>
      <c r="P195" s="152"/>
      <c r="Q195" s="152"/>
      <c r="R195" s="147"/>
      <c r="S195" s="157" t="e">
        <v>#N/A</v>
      </c>
      <c r="T195" s="147"/>
      <c r="U195" s="147" t="s">
        <v>655</v>
      </c>
      <c r="V195" s="171">
        <v>102.68</v>
      </c>
      <c r="W195" s="147" t="s">
        <v>147</v>
      </c>
      <c r="X195" s="147">
        <v>107.32</v>
      </c>
      <c r="Y195" s="147"/>
      <c r="Z195" s="147"/>
      <c r="AA195" s="147"/>
      <c r="AN195" s="148"/>
      <c r="AO195" s="148"/>
      <c r="AP195" s="148"/>
      <c r="AS195" s="148"/>
      <c r="AT195" s="148"/>
    </row>
    <row r="196" spans="1:46" s="33" customFormat="1" hidden="1">
      <c r="A196" s="152" t="s">
        <v>304</v>
      </c>
      <c r="B196" s="152">
        <v>3095</v>
      </c>
      <c r="C196" s="152" t="s">
        <v>419</v>
      </c>
      <c r="D196" s="153" t="s">
        <v>753</v>
      </c>
      <c r="E196" s="153"/>
      <c r="F196" s="152"/>
      <c r="G196" s="152"/>
      <c r="H196" s="153"/>
      <c r="I196" s="152"/>
      <c r="J196" s="152"/>
      <c r="K196" s="153" t="str">
        <f t="shared" si="2"/>
        <v xml:space="preserve"> </v>
      </c>
      <c r="L196" s="152"/>
      <c r="M196" s="153"/>
      <c r="N196" s="152"/>
      <c r="O196" s="152"/>
      <c r="P196" s="152"/>
      <c r="Q196" s="152"/>
      <c r="R196" s="147"/>
      <c r="S196" s="157" t="e">
        <v>#N/A</v>
      </c>
      <c r="T196" s="147"/>
      <c r="U196" s="147" t="s">
        <v>655</v>
      </c>
      <c r="V196" s="171">
        <v>102.68</v>
      </c>
      <c r="W196" s="147" t="s">
        <v>147</v>
      </c>
      <c r="X196" s="147">
        <v>107.32</v>
      </c>
      <c r="Y196" s="147"/>
      <c r="Z196" s="147"/>
      <c r="AA196" s="147"/>
      <c r="AN196" s="148"/>
      <c r="AO196" s="148"/>
      <c r="AP196" s="148"/>
      <c r="AS196" s="148"/>
      <c r="AT196" s="148"/>
    </row>
    <row r="197" spans="1:46" s="33" customFormat="1" hidden="1">
      <c r="A197" s="152" t="s">
        <v>267</v>
      </c>
      <c r="B197" s="152">
        <v>3096</v>
      </c>
      <c r="C197" s="152" t="s">
        <v>420</v>
      </c>
      <c r="D197" s="153" t="s">
        <v>754</v>
      </c>
      <c r="E197" s="153"/>
      <c r="F197" s="152"/>
      <c r="G197" s="152"/>
      <c r="H197" s="153"/>
      <c r="I197" s="152"/>
      <c r="J197" s="152"/>
      <c r="K197" s="153" t="str">
        <f t="shared" si="2"/>
        <v xml:space="preserve"> </v>
      </c>
      <c r="L197" s="152"/>
      <c r="M197" s="153"/>
      <c r="N197" s="152"/>
      <c r="O197" s="152"/>
      <c r="P197" s="152"/>
      <c r="Q197" s="152"/>
      <c r="R197" s="147"/>
      <c r="S197" s="157" t="e">
        <v>#N/A</v>
      </c>
      <c r="T197" s="147"/>
      <c r="U197" s="147" t="s">
        <v>655</v>
      </c>
      <c r="V197" s="171">
        <v>102.68</v>
      </c>
      <c r="W197" s="147" t="s">
        <v>147</v>
      </c>
      <c r="X197" s="147">
        <v>107.32</v>
      </c>
      <c r="Y197" s="147"/>
      <c r="Z197" s="147"/>
      <c r="AA197" s="147"/>
      <c r="AN197" s="148"/>
      <c r="AO197" s="148"/>
      <c r="AP197" s="148"/>
      <c r="AS197" s="148"/>
      <c r="AT197" s="148"/>
    </row>
    <row r="198" spans="1:46" s="33" customFormat="1" hidden="1">
      <c r="A198" s="152" t="s">
        <v>206</v>
      </c>
      <c r="B198" s="152">
        <v>3097</v>
      </c>
      <c r="C198" s="152" t="s">
        <v>421</v>
      </c>
      <c r="D198" s="153" t="s">
        <v>755</v>
      </c>
      <c r="E198" s="153"/>
      <c r="F198" s="152"/>
      <c r="G198" s="152"/>
      <c r="H198" s="153"/>
      <c r="I198" s="152"/>
      <c r="J198" s="152"/>
      <c r="K198" s="153" t="str">
        <f t="shared" si="2"/>
        <v xml:space="preserve"> </v>
      </c>
      <c r="L198" s="152"/>
      <c r="M198" s="153"/>
      <c r="N198" s="152"/>
      <c r="O198" s="152"/>
      <c r="P198" s="152"/>
      <c r="Q198" s="152"/>
      <c r="R198" s="147"/>
      <c r="S198" s="157" t="e">
        <v>#N/A</v>
      </c>
      <c r="T198" s="147"/>
      <c r="U198" s="147" t="s">
        <v>655</v>
      </c>
      <c r="V198" s="171">
        <v>102.68</v>
      </c>
      <c r="W198" s="147" t="s">
        <v>147</v>
      </c>
      <c r="X198" s="147">
        <v>107.32</v>
      </c>
      <c r="Y198" s="147"/>
      <c r="Z198" s="147"/>
      <c r="AA198" s="147"/>
      <c r="AN198" s="148"/>
      <c r="AO198" s="148"/>
      <c r="AP198" s="148"/>
      <c r="AS198" s="148"/>
      <c r="AT198" s="148"/>
    </row>
    <row r="199" spans="1:46" s="33" customFormat="1" hidden="1">
      <c r="A199" s="152" t="s">
        <v>207</v>
      </c>
      <c r="B199" s="152">
        <v>3098</v>
      </c>
      <c r="C199" s="152" t="s">
        <v>422</v>
      </c>
      <c r="D199" s="153" t="s">
        <v>756</v>
      </c>
      <c r="E199" s="153"/>
      <c r="F199" s="152"/>
      <c r="G199" s="152"/>
      <c r="H199" s="153"/>
      <c r="I199" s="152"/>
      <c r="J199" s="152"/>
      <c r="K199" s="153" t="str">
        <f t="shared" si="2"/>
        <v xml:space="preserve"> </v>
      </c>
      <c r="L199" s="152"/>
      <c r="M199" s="153"/>
      <c r="N199" s="152"/>
      <c r="O199" s="152"/>
      <c r="P199" s="152"/>
      <c r="Q199" s="152"/>
      <c r="R199" s="147"/>
      <c r="S199" s="157" t="e">
        <v>#N/A</v>
      </c>
      <c r="T199" s="147"/>
      <c r="U199" s="147" t="s">
        <v>655</v>
      </c>
      <c r="V199" s="171">
        <v>102.68</v>
      </c>
      <c r="W199" s="147" t="s">
        <v>147</v>
      </c>
      <c r="X199" s="147">
        <v>107.32</v>
      </c>
      <c r="Y199" s="147"/>
      <c r="Z199" s="147"/>
      <c r="AA199" s="147"/>
      <c r="AN199" s="148"/>
      <c r="AO199" s="148"/>
      <c r="AP199" s="148"/>
      <c r="AS199" s="148"/>
      <c r="AT199" s="148"/>
    </row>
    <row r="200" spans="1:46" s="33" customFormat="1" hidden="1">
      <c r="A200" s="152" t="s">
        <v>208</v>
      </c>
      <c r="B200" s="152">
        <v>3099</v>
      </c>
      <c r="C200" s="152" t="s">
        <v>423</v>
      </c>
      <c r="D200" s="153" t="s">
        <v>757</v>
      </c>
      <c r="E200" s="153"/>
      <c r="F200" s="152"/>
      <c r="G200" s="152"/>
      <c r="H200" s="153"/>
      <c r="I200" s="152"/>
      <c r="J200" s="152"/>
      <c r="K200" s="153" t="str">
        <f t="shared" si="2"/>
        <v xml:space="preserve"> </v>
      </c>
      <c r="L200" s="152"/>
      <c r="M200" s="153"/>
      <c r="N200" s="152"/>
      <c r="O200" s="152"/>
      <c r="P200" s="152"/>
      <c r="Q200" s="152"/>
      <c r="R200" s="147"/>
      <c r="S200" s="157" t="e">
        <v>#N/A</v>
      </c>
      <c r="T200" s="147"/>
      <c r="U200" s="147" t="s">
        <v>655</v>
      </c>
      <c r="V200" s="171">
        <v>102.68</v>
      </c>
      <c r="W200" s="147" t="s">
        <v>147</v>
      </c>
      <c r="X200" s="147">
        <v>107.32</v>
      </c>
      <c r="Y200" s="147"/>
      <c r="Z200" s="147"/>
      <c r="AA200" s="147"/>
      <c r="AN200" s="148"/>
      <c r="AO200" s="148"/>
      <c r="AP200" s="148"/>
      <c r="AS200" s="148"/>
      <c r="AT200" s="148"/>
    </row>
    <row r="201" spans="1:46" s="33" customFormat="1" hidden="1">
      <c r="A201" s="152" t="s">
        <v>271</v>
      </c>
      <c r="B201" s="152">
        <v>3100</v>
      </c>
      <c r="C201" s="152" t="s">
        <v>424</v>
      </c>
      <c r="D201" s="153" t="s">
        <v>758</v>
      </c>
      <c r="E201" s="153"/>
      <c r="F201" s="152"/>
      <c r="G201" s="152"/>
      <c r="H201" s="153"/>
      <c r="I201" s="152"/>
      <c r="J201" s="152"/>
      <c r="K201" s="153" t="str">
        <f t="shared" si="2"/>
        <v xml:space="preserve"> </v>
      </c>
      <c r="L201" s="152"/>
      <c r="M201" s="153"/>
      <c r="N201" s="152"/>
      <c r="O201" s="152"/>
      <c r="P201" s="152"/>
      <c r="Q201" s="152"/>
      <c r="R201" s="147"/>
      <c r="S201" s="157" t="e">
        <v>#N/A</v>
      </c>
      <c r="T201" s="147"/>
      <c r="U201" s="147" t="s">
        <v>655</v>
      </c>
      <c r="V201" s="171">
        <v>102.68</v>
      </c>
      <c r="W201" s="147" t="s">
        <v>147</v>
      </c>
      <c r="X201" s="147">
        <v>107.32</v>
      </c>
      <c r="Y201" s="147"/>
      <c r="Z201" s="147"/>
      <c r="AA201" s="147"/>
      <c r="AN201" s="148"/>
      <c r="AO201" s="148"/>
      <c r="AP201" s="148"/>
      <c r="AS201" s="148"/>
      <c r="AT201" s="148"/>
    </row>
    <row r="202" spans="1:46" s="33" customFormat="1" hidden="1">
      <c r="A202" s="152" t="s">
        <v>298</v>
      </c>
      <c r="B202" s="152">
        <v>3101</v>
      </c>
      <c r="C202" s="152" t="s">
        <v>425</v>
      </c>
      <c r="D202" s="153" t="s">
        <v>759</v>
      </c>
      <c r="E202" s="153"/>
      <c r="F202" s="152"/>
      <c r="G202" s="152"/>
      <c r="H202" s="153"/>
      <c r="I202" s="152"/>
      <c r="J202" s="152"/>
      <c r="K202" s="153" t="str">
        <f t="shared" si="2"/>
        <v xml:space="preserve"> </v>
      </c>
      <c r="L202" s="152"/>
      <c r="M202" s="153"/>
      <c r="N202" s="152"/>
      <c r="O202" s="152"/>
      <c r="P202" s="152"/>
      <c r="Q202" s="152"/>
      <c r="R202" s="147"/>
      <c r="S202" s="157" t="e">
        <v>#N/A</v>
      </c>
      <c r="T202" s="147"/>
      <c r="U202" s="147" t="s">
        <v>655</v>
      </c>
      <c r="V202" s="171">
        <v>102.68</v>
      </c>
      <c r="W202" s="147" t="s">
        <v>147</v>
      </c>
      <c r="X202" s="147">
        <v>107.32</v>
      </c>
      <c r="Y202" s="147"/>
      <c r="Z202" s="147"/>
      <c r="AA202" s="147"/>
      <c r="AN202" s="148"/>
      <c r="AO202" s="148"/>
      <c r="AP202" s="148"/>
      <c r="AS202" s="148"/>
      <c r="AT202" s="148"/>
    </row>
    <row r="203" spans="1:46" s="33" customFormat="1" hidden="1">
      <c r="A203" s="152" t="s">
        <v>209</v>
      </c>
      <c r="B203" s="152">
        <v>3102</v>
      </c>
      <c r="C203" s="152" t="s">
        <v>426</v>
      </c>
      <c r="D203" s="153" t="s">
        <v>760</v>
      </c>
      <c r="E203" s="153"/>
      <c r="F203" s="152"/>
      <c r="G203" s="152"/>
      <c r="H203" s="153"/>
      <c r="I203" s="152"/>
      <c r="J203" s="152"/>
      <c r="K203" s="153" t="str">
        <f t="shared" si="2"/>
        <v xml:space="preserve"> </v>
      </c>
      <c r="L203" s="152"/>
      <c r="M203" s="153"/>
      <c r="N203" s="152"/>
      <c r="O203" s="152"/>
      <c r="P203" s="152"/>
      <c r="Q203" s="152"/>
      <c r="R203" s="147"/>
      <c r="S203" s="157" t="e">
        <v>#N/A</v>
      </c>
      <c r="T203" s="147"/>
      <c r="U203" s="147" t="s">
        <v>655</v>
      </c>
      <c r="V203" s="171">
        <v>102.68</v>
      </c>
      <c r="W203" s="147" t="s">
        <v>147</v>
      </c>
      <c r="X203" s="147">
        <v>107.32</v>
      </c>
      <c r="Y203" s="147"/>
      <c r="Z203" s="147"/>
      <c r="AA203" s="147"/>
      <c r="AN203" s="148"/>
      <c r="AO203" s="148"/>
      <c r="AP203" s="148"/>
      <c r="AS203" s="148"/>
      <c r="AT203" s="148"/>
    </row>
    <row r="204" spans="1:46" s="33" customFormat="1" hidden="1">
      <c r="A204" s="152" t="s">
        <v>210</v>
      </c>
      <c r="B204" s="152">
        <v>3103</v>
      </c>
      <c r="C204" s="152" t="s">
        <v>427</v>
      </c>
      <c r="D204" s="153" t="s">
        <v>761</v>
      </c>
      <c r="E204" s="153"/>
      <c r="F204" s="152"/>
      <c r="G204" s="152"/>
      <c r="H204" s="153"/>
      <c r="I204" s="152"/>
      <c r="J204" s="152"/>
      <c r="K204" s="153" t="str">
        <f t="shared" si="2"/>
        <v xml:space="preserve"> </v>
      </c>
      <c r="L204" s="152"/>
      <c r="M204" s="153"/>
      <c r="N204" s="152"/>
      <c r="O204" s="152"/>
      <c r="P204" s="152"/>
      <c r="Q204" s="152"/>
      <c r="R204" s="147"/>
      <c r="S204" s="157" t="e">
        <v>#N/A</v>
      </c>
      <c r="T204" s="147"/>
      <c r="U204" s="147" t="s">
        <v>656</v>
      </c>
      <c r="V204" s="171">
        <v>176.72</v>
      </c>
      <c r="W204" s="147" t="s">
        <v>561</v>
      </c>
      <c r="X204" s="147">
        <v>184.71</v>
      </c>
      <c r="Y204" s="147"/>
      <c r="Z204" s="147"/>
      <c r="AA204" s="147"/>
      <c r="AN204" s="148"/>
      <c r="AO204" s="148"/>
      <c r="AP204" s="148"/>
      <c r="AS204" s="148"/>
      <c r="AT204" s="148"/>
    </row>
    <row r="205" spans="1:46" s="33" customFormat="1" hidden="1">
      <c r="A205" s="152" t="s">
        <v>303</v>
      </c>
      <c r="B205" s="152">
        <v>3104</v>
      </c>
      <c r="C205" s="152" t="s">
        <v>428</v>
      </c>
      <c r="D205" s="153" t="s">
        <v>762</v>
      </c>
      <c r="E205" s="153"/>
      <c r="F205" s="152"/>
      <c r="G205" s="152"/>
      <c r="H205" s="153"/>
      <c r="I205" s="152"/>
      <c r="J205" s="152"/>
      <c r="K205" s="153" t="str">
        <f t="shared" si="2"/>
        <v xml:space="preserve"> </v>
      </c>
      <c r="L205" s="152"/>
      <c r="M205" s="153"/>
      <c r="N205" s="152"/>
      <c r="O205" s="152"/>
      <c r="P205" s="152"/>
      <c r="Q205" s="152"/>
      <c r="R205" s="147"/>
      <c r="S205" s="157" t="e">
        <v>#N/A</v>
      </c>
      <c r="T205" s="147"/>
      <c r="U205" s="147" t="s">
        <v>655</v>
      </c>
      <c r="V205" s="171">
        <v>102.68</v>
      </c>
      <c r="W205" s="147" t="s">
        <v>147</v>
      </c>
      <c r="X205" s="147">
        <v>107.32</v>
      </c>
      <c r="Y205" s="147"/>
      <c r="Z205" s="147"/>
      <c r="AA205" s="147"/>
      <c r="AN205" s="148"/>
      <c r="AO205" s="148"/>
      <c r="AP205" s="148"/>
      <c r="AS205" s="148"/>
      <c r="AT205" s="148"/>
    </row>
    <row r="206" spans="1:46" s="33" customFormat="1" hidden="1">
      <c r="A206" s="152" t="s">
        <v>211</v>
      </c>
      <c r="B206" s="152">
        <v>3105</v>
      </c>
      <c r="C206" s="152" t="s">
        <v>429</v>
      </c>
      <c r="D206" s="153" t="s">
        <v>763</v>
      </c>
      <c r="E206" s="153"/>
      <c r="F206" s="152"/>
      <c r="G206" s="152"/>
      <c r="H206" s="153"/>
      <c r="I206" s="152"/>
      <c r="J206" s="152"/>
      <c r="K206" s="153" t="str">
        <f t="shared" si="2"/>
        <v xml:space="preserve"> </v>
      </c>
      <c r="L206" s="152"/>
      <c r="M206" s="153"/>
      <c r="N206" s="152"/>
      <c r="O206" s="152"/>
      <c r="P206" s="152"/>
      <c r="Q206" s="152"/>
      <c r="R206" s="147"/>
      <c r="S206" s="157" t="e">
        <v>#N/A</v>
      </c>
      <c r="T206" s="147"/>
      <c r="U206" s="147" t="s">
        <v>655</v>
      </c>
      <c r="V206" s="171">
        <v>102.68</v>
      </c>
      <c r="W206" s="147" t="s">
        <v>147</v>
      </c>
      <c r="X206" s="147">
        <v>107.32</v>
      </c>
      <c r="Y206" s="147"/>
      <c r="Z206" s="147"/>
      <c r="AA206" s="147"/>
      <c r="AN206" s="148"/>
      <c r="AO206" s="148"/>
      <c r="AP206" s="148"/>
      <c r="AS206" s="148"/>
      <c r="AT206" s="148"/>
    </row>
    <row r="207" spans="1:46" s="33" customFormat="1" hidden="1">
      <c r="A207" s="152" t="s">
        <v>274</v>
      </c>
      <c r="B207" s="152">
        <v>3106</v>
      </c>
      <c r="C207" s="152" t="s">
        <v>430</v>
      </c>
      <c r="D207" s="153" t="s">
        <v>764</v>
      </c>
      <c r="E207" s="153"/>
      <c r="F207" s="152"/>
      <c r="G207" s="152"/>
      <c r="H207" s="153"/>
      <c r="I207" s="152"/>
      <c r="J207" s="152"/>
      <c r="K207" s="153" t="str">
        <f t="shared" si="2"/>
        <v xml:space="preserve"> </v>
      </c>
      <c r="L207" s="152"/>
      <c r="M207" s="153"/>
      <c r="N207" s="152"/>
      <c r="O207" s="152"/>
      <c r="P207" s="152"/>
      <c r="Q207" s="152"/>
      <c r="R207" s="147"/>
      <c r="S207" s="157" t="e">
        <v>#N/A</v>
      </c>
      <c r="T207" s="147"/>
      <c r="U207" s="147" t="s">
        <v>656</v>
      </c>
      <c r="V207" s="171">
        <v>176.72</v>
      </c>
      <c r="W207" s="147" t="s">
        <v>561</v>
      </c>
      <c r="X207" s="147">
        <v>184.71</v>
      </c>
      <c r="Y207" s="147"/>
      <c r="Z207" s="147"/>
      <c r="AA207" s="147"/>
      <c r="AN207" s="148"/>
      <c r="AO207" s="148"/>
      <c r="AP207" s="148"/>
      <c r="AS207" s="148"/>
      <c r="AT207" s="148"/>
    </row>
    <row r="208" spans="1:46" s="33" customFormat="1" hidden="1">
      <c r="A208" s="152" t="s">
        <v>212</v>
      </c>
      <c r="B208" s="152">
        <v>3107</v>
      </c>
      <c r="C208" s="152" t="s">
        <v>431</v>
      </c>
      <c r="D208" s="153" t="s">
        <v>765</v>
      </c>
      <c r="E208" s="153"/>
      <c r="F208" s="152"/>
      <c r="G208" s="152"/>
      <c r="H208" s="153"/>
      <c r="I208" s="152"/>
      <c r="J208" s="152"/>
      <c r="K208" s="153" t="str">
        <f t="shared" si="2"/>
        <v xml:space="preserve"> </v>
      </c>
      <c r="L208" s="152"/>
      <c r="M208" s="153"/>
      <c r="N208" s="152"/>
      <c r="O208" s="152"/>
      <c r="P208" s="152"/>
      <c r="Q208" s="152"/>
      <c r="R208" s="147"/>
      <c r="S208" s="157" t="e">
        <v>#N/A</v>
      </c>
      <c r="T208" s="147"/>
      <c r="U208" s="147" t="s">
        <v>655</v>
      </c>
      <c r="V208" s="171">
        <v>102.68</v>
      </c>
      <c r="W208" s="147" t="s">
        <v>147</v>
      </c>
      <c r="X208" s="147">
        <v>107.32</v>
      </c>
      <c r="Y208" s="147"/>
      <c r="Z208" s="147"/>
      <c r="AA208" s="147"/>
      <c r="AN208" s="148"/>
      <c r="AO208" s="148"/>
      <c r="AP208" s="148"/>
      <c r="AS208" s="148"/>
      <c r="AT208" s="148"/>
    </row>
    <row r="209" spans="1:46" s="33" customFormat="1" hidden="1">
      <c r="A209" s="152" t="s">
        <v>213</v>
      </c>
      <c r="B209" s="152">
        <v>3108</v>
      </c>
      <c r="C209" s="152" t="s">
        <v>432</v>
      </c>
      <c r="D209" s="153" t="s">
        <v>766</v>
      </c>
      <c r="E209" s="153"/>
      <c r="F209" s="152"/>
      <c r="G209" s="152"/>
      <c r="H209" s="153"/>
      <c r="I209" s="152"/>
      <c r="J209" s="152"/>
      <c r="K209" s="153" t="str">
        <f t="shared" si="2"/>
        <v xml:space="preserve"> </v>
      </c>
      <c r="L209" s="152"/>
      <c r="M209" s="153"/>
      <c r="N209" s="152"/>
      <c r="O209" s="152"/>
      <c r="P209" s="152"/>
      <c r="Q209" s="152"/>
      <c r="R209" s="147"/>
      <c r="S209" s="157" t="e">
        <v>#N/A</v>
      </c>
      <c r="T209" s="147"/>
      <c r="U209" s="147" t="s">
        <v>655</v>
      </c>
      <c r="V209" s="171">
        <v>102.68</v>
      </c>
      <c r="W209" s="147" t="s">
        <v>147</v>
      </c>
      <c r="X209" s="147">
        <v>107.32</v>
      </c>
      <c r="Y209" s="147"/>
      <c r="Z209" s="147"/>
      <c r="AA209" s="147"/>
      <c r="AN209" s="148"/>
      <c r="AO209" s="148"/>
      <c r="AP209" s="148"/>
      <c r="AS209" s="148"/>
      <c r="AT209" s="148"/>
    </row>
    <row r="210" spans="1:46" s="33" customFormat="1" hidden="1">
      <c r="A210" s="152" t="s">
        <v>275</v>
      </c>
      <c r="B210" s="152">
        <v>3109</v>
      </c>
      <c r="C210" s="152" t="s">
        <v>433</v>
      </c>
      <c r="D210" s="153" t="s">
        <v>767</v>
      </c>
      <c r="E210" s="153"/>
      <c r="F210" s="152"/>
      <c r="G210" s="152"/>
      <c r="H210" s="153"/>
      <c r="I210" s="152"/>
      <c r="J210" s="152"/>
      <c r="K210" s="153" t="str">
        <f t="shared" si="2"/>
        <v xml:space="preserve"> </v>
      </c>
      <c r="L210" s="152"/>
      <c r="M210" s="153"/>
      <c r="N210" s="152"/>
      <c r="O210" s="152"/>
      <c r="P210" s="152"/>
      <c r="Q210" s="152"/>
      <c r="R210" s="147"/>
      <c r="S210" s="157" t="e">
        <v>#N/A</v>
      </c>
      <c r="T210" s="147"/>
      <c r="U210" s="147" t="s">
        <v>655</v>
      </c>
      <c r="V210" s="171">
        <v>102.68</v>
      </c>
      <c r="W210" s="147" t="s">
        <v>147</v>
      </c>
      <c r="X210" s="147">
        <v>107.32</v>
      </c>
      <c r="Y210" s="147"/>
      <c r="Z210" s="147"/>
      <c r="AA210" s="147"/>
      <c r="AN210" s="148"/>
      <c r="AO210" s="148"/>
      <c r="AP210" s="148"/>
      <c r="AS210" s="148"/>
      <c r="AT210" s="148"/>
    </row>
    <row r="211" spans="1:46" s="33" customFormat="1" hidden="1">
      <c r="A211" s="152"/>
      <c r="B211" s="152">
        <v>3110</v>
      </c>
      <c r="C211" s="152" t="s">
        <v>434</v>
      </c>
      <c r="D211" s="153" t="s">
        <v>768</v>
      </c>
      <c r="E211" s="153"/>
      <c r="F211" s="152"/>
      <c r="G211" s="152"/>
      <c r="H211" s="153"/>
      <c r="I211" s="152"/>
      <c r="J211" s="152"/>
      <c r="K211" s="153" t="str">
        <f t="shared" si="2"/>
        <v xml:space="preserve"> </v>
      </c>
      <c r="L211" s="152"/>
      <c r="M211" s="153"/>
      <c r="N211" s="152"/>
      <c r="O211" s="152"/>
      <c r="P211" s="152"/>
      <c r="Q211" s="152"/>
      <c r="R211" s="147"/>
      <c r="S211" s="157" t="e">
        <v>#N/A</v>
      </c>
      <c r="T211" s="147"/>
      <c r="U211" s="147" t="s">
        <v>655</v>
      </c>
      <c r="V211" s="171">
        <v>102.68</v>
      </c>
      <c r="W211" s="147" t="s">
        <v>147</v>
      </c>
      <c r="X211" s="147">
        <v>107.32</v>
      </c>
      <c r="Y211" s="147"/>
      <c r="Z211" s="147"/>
      <c r="AA211" s="147"/>
      <c r="AN211" s="148"/>
      <c r="AO211" s="148"/>
      <c r="AP211" s="148"/>
      <c r="AS211" s="148"/>
      <c r="AT211" s="148"/>
    </row>
    <row r="212" spans="1:46" s="33" customFormat="1" hidden="1">
      <c r="A212" s="152"/>
      <c r="B212" s="152">
        <v>3111</v>
      </c>
      <c r="C212" s="152" t="s">
        <v>435</v>
      </c>
      <c r="D212" s="153" t="s">
        <v>769</v>
      </c>
      <c r="E212" s="153"/>
      <c r="F212" s="152"/>
      <c r="G212" s="152"/>
      <c r="H212" s="153"/>
      <c r="I212" s="152"/>
      <c r="J212" s="152"/>
      <c r="K212" s="153" t="str">
        <f t="shared" si="2"/>
        <v xml:space="preserve"> </v>
      </c>
      <c r="L212" s="152"/>
      <c r="M212" s="153"/>
      <c r="N212" s="152"/>
      <c r="O212" s="152"/>
      <c r="P212" s="152"/>
      <c r="Q212" s="152"/>
      <c r="R212" s="147"/>
      <c r="S212" s="157" t="e">
        <v>#N/A</v>
      </c>
      <c r="T212" s="147"/>
      <c r="U212" s="147" t="s">
        <v>655</v>
      </c>
      <c r="V212" s="171">
        <v>102.68</v>
      </c>
      <c r="W212" s="147" t="s">
        <v>147</v>
      </c>
      <c r="X212" s="147">
        <v>107.32</v>
      </c>
      <c r="Y212" s="147"/>
      <c r="Z212" s="147"/>
      <c r="AA212" s="147"/>
      <c r="AN212" s="148"/>
      <c r="AO212" s="148"/>
      <c r="AP212" s="148"/>
      <c r="AS212" s="148"/>
      <c r="AT212" s="148"/>
    </row>
    <row r="213" spans="1:46" s="33" customFormat="1" hidden="1">
      <c r="A213" s="152"/>
      <c r="B213" s="152">
        <v>3112</v>
      </c>
      <c r="C213" s="152" t="s">
        <v>436</v>
      </c>
      <c r="D213" s="153" t="s">
        <v>770</v>
      </c>
      <c r="E213" s="153"/>
      <c r="F213" s="152"/>
      <c r="G213" s="152"/>
      <c r="H213" s="153"/>
      <c r="I213" s="152"/>
      <c r="J213" s="152"/>
      <c r="K213" s="153" t="str">
        <f t="shared" si="2"/>
        <v xml:space="preserve"> </v>
      </c>
      <c r="L213" s="152"/>
      <c r="M213" s="153"/>
      <c r="N213" s="152"/>
      <c r="O213" s="152"/>
      <c r="P213" s="152"/>
      <c r="Q213" s="152"/>
      <c r="R213" s="147"/>
      <c r="S213" s="157" t="e">
        <v>#N/A</v>
      </c>
      <c r="T213" s="147"/>
      <c r="U213" s="147" t="s">
        <v>655</v>
      </c>
      <c r="V213" s="171">
        <v>102.68</v>
      </c>
      <c r="W213" s="147" t="s">
        <v>147</v>
      </c>
      <c r="X213" s="147">
        <v>107.32</v>
      </c>
      <c r="Y213" s="147"/>
      <c r="Z213" s="147"/>
      <c r="AA213" s="147"/>
      <c r="AN213" s="148"/>
      <c r="AO213" s="148"/>
      <c r="AP213" s="148"/>
      <c r="AS213" s="148"/>
      <c r="AT213" s="148"/>
    </row>
    <row r="214" spans="1:46" s="33" customFormat="1" hidden="1">
      <c r="A214" s="152"/>
      <c r="B214" s="152">
        <v>3113</v>
      </c>
      <c r="C214" s="152" t="s">
        <v>437</v>
      </c>
      <c r="D214" s="153" t="s">
        <v>771</v>
      </c>
      <c r="E214" s="153"/>
      <c r="F214" s="152"/>
      <c r="G214" s="152"/>
      <c r="H214" s="153"/>
      <c r="I214" s="152"/>
      <c r="J214" s="152"/>
      <c r="K214" s="153" t="str">
        <f t="shared" si="2"/>
        <v xml:space="preserve"> </v>
      </c>
      <c r="L214" s="152"/>
      <c r="M214" s="153"/>
      <c r="N214" s="152"/>
      <c r="O214" s="152"/>
      <c r="P214" s="152"/>
      <c r="Q214" s="152"/>
      <c r="R214" s="147"/>
      <c r="S214" s="157" t="e">
        <v>#N/A</v>
      </c>
      <c r="T214" s="147"/>
      <c r="U214" s="147" t="s">
        <v>655</v>
      </c>
      <c r="V214" s="171">
        <v>102.68</v>
      </c>
      <c r="W214" s="147" t="s">
        <v>147</v>
      </c>
      <c r="X214" s="147">
        <v>107.32</v>
      </c>
      <c r="Y214" s="147"/>
      <c r="Z214" s="147"/>
      <c r="AA214" s="147"/>
      <c r="AN214" s="148"/>
      <c r="AO214" s="148"/>
      <c r="AP214" s="148"/>
      <c r="AS214" s="148"/>
      <c r="AT214" s="148"/>
    </row>
    <row r="215" spans="1:46" s="33" customFormat="1" hidden="1">
      <c r="A215" s="152"/>
      <c r="B215" s="152">
        <v>3114</v>
      </c>
      <c r="C215" s="152" t="s">
        <v>438</v>
      </c>
      <c r="D215" s="153" t="s">
        <v>772</v>
      </c>
      <c r="E215" s="153"/>
      <c r="F215" s="152"/>
      <c r="G215" s="152"/>
      <c r="H215" s="153"/>
      <c r="I215" s="152"/>
      <c r="J215" s="152"/>
      <c r="K215" s="153" t="str">
        <f t="shared" si="2"/>
        <v xml:space="preserve"> </v>
      </c>
      <c r="L215" s="152"/>
      <c r="M215" s="153"/>
      <c r="N215" s="152"/>
      <c r="O215" s="152"/>
      <c r="P215" s="152"/>
      <c r="Q215" s="152"/>
      <c r="R215" s="147"/>
      <c r="S215" s="157" t="e">
        <v>#N/A</v>
      </c>
      <c r="T215" s="147"/>
      <c r="U215" s="147" t="s">
        <v>655</v>
      </c>
      <c r="V215" s="171">
        <v>102.68</v>
      </c>
      <c r="W215" s="147" t="s">
        <v>147</v>
      </c>
      <c r="X215" s="147">
        <v>107.32</v>
      </c>
      <c r="Y215" s="147"/>
      <c r="Z215" s="147"/>
      <c r="AA215" s="147"/>
      <c r="AN215" s="148"/>
      <c r="AO215" s="148"/>
      <c r="AP215" s="148"/>
      <c r="AS215" s="148"/>
      <c r="AT215" s="148"/>
    </row>
    <row r="216" spans="1:46" s="33" customFormat="1" hidden="1">
      <c r="A216" s="152"/>
      <c r="B216" s="152">
        <v>3115</v>
      </c>
      <c r="C216" s="152" t="s">
        <v>439</v>
      </c>
      <c r="D216" s="153" t="s">
        <v>773</v>
      </c>
      <c r="E216" s="153"/>
      <c r="F216" s="152"/>
      <c r="G216" s="152"/>
      <c r="H216" s="153"/>
      <c r="I216" s="152"/>
      <c r="J216" s="152"/>
      <c r="K216" s="153" t="str">
        <f t="shared" si="2"/>
        <v xml:space="preserve"> </v>
      </c>
      <c r="L216" s="152"/>
      <c r="M216" s="153"/>
      <c r="N216" s="152"/>
      <c r="O216" s="152"/>
      <c r="P216" s="152"/>
      <c r="Q216" s="152"/>
      <c r="R216" s="147"/>
      <c r="S216" s="157" t="e">
        <v>#N/A</v>
      </c>
      <c r="T216" s="147"/>
      <c r="U216" s="147" t="s">
        <v>655</v>
      </c>
      <c r="V216" s="171">
        <v>102.68</v>
      </c>
      <c r="W216" s="147" t="s">
        <v>147</v>
      </c>
      <c r="X216" s="147">
        <v>107.32</v>
      </c>
      <c r="Y216" s="147"/>
      <c r="Z216" s="147"/>
      <c r="AA216" s="147"/>
      <c r="AN216" s="148"/>
      <c r="AO216" s="148"/>
      <c r="AP216" s="148"/>
      <c r="AS216" s="148"/>
      <c r="AT216" s="148"/>
    </row>
    <row r="217" spans="1:46" s="33" customFormat="1" hidden="1">
      <c r="A217" s="152"/>
      <c r="B217" s="152">
        <v>3116</v>
      </c>
      <c r="C217" s="152" t="s">
        <v>440</v>
      </c>
      <c r="D217" s="153" t="s">
        <v>774</v>
      </c>
      <c r="E217" s="153"/>
      <c r="F217" s="152"/>
      <c r="G217" s="152"/>
      <c r="H217" s="153"/>
      <c r="I217" s="152"/>
      <c r="J217" s="152"/>
      <c r="K217" s="153" t="str">
        <f t="shared" si="2"/>
        <v xml:space="preserve"> </v>
      </c>
      <c r="L217" s="152"/>
      <c r="M217" s="153"/>
      <c r="N217" s="152"/>
      <c r="O217" s="152"/>
      <c r="P217" s="152"/>
      <c r="Q217" s="152"/>
      <c r="R217" s="147"/>
      <c r="S217" s="157" t="e">
        <v>#N/A</v>
      </c>
      <c r="T217" s="147"/>
      <c r="U217" s="147" t="s">
        <v>655</v>
      </c>
      <c r="V217" s="171">
        <v>102.68</v>
      </c>
      <c r="W217" s="147" t="s">
        <v>147</v>
      </c>
      <c r="X217" s="147">
        <v>107.32</v>
      </c>
      <c r="Y217" s="147"/>
      <c r="Z217" s="147"/>
      <c r="AA217" s="147"/>
      <c r="AN217" s="148"/>
      <c r="AO217" s="148"/>
      <c r="AP217" s="148"/>
      <c r="AS217" s="148"/>
      <c r="AT217" s="148"/>
    </row>
    <row r="218" spans="1:46" s="33" customFormat="1" hidden="1">
      <c r="A218" s="152"/>
      <c r="B218" s="152">
        <v>3117</v>
      </c>
      <c r="C218" s="152" t="s">
        <v>441</v>
      </c>
      <c r="D218" s="153" t="s">
        <v>775</v>
      </c>
      <c r="E218" s="153"/>
      <c r="F218" s="152"/>
      <c r="G218" s="152"/>
      <c r="H218" s="153"/>
      <c r="I218" s="152"/>
      <c r="J218" s="152"/>
      <c r="K218" s="153" t="str">
        <f t="shared" si="2"/>
        <v xml:space="preserve"> </v>
      </c>
      <c r="L218" s="152"/>
      <c r="M218" s="153"/>
      <c r="N218" s="152"/>
      <c r="O218" s="152"/>
      <c r="P218" s="152"/>
      <c r="Q218" s="152"/>
      <c r="R218" s="147"/>
      <c r="S218" s="157" t="e">
        <v>#N/A</v>
      </c>
      <c r="T218" s="147"/>
      <c r="U218" s="147" t="s">
        <v>655</v>
      </c>
      <c r="V218" s="171">
        <v>102.68</v>
      </c>
      <c r="W218" s="147" t="s">
        <v>147</v>
      </c>
      <c r="X218" s="147">
        <v>107.32</v>
      </c>
      <c r="Y218" s="147"/>
      <c r="Z218" s="147"/>
      <c r="AA218" s="147"/>
      <c r="AN218" s="148"/>
      <c r="AO218" s="148"/>
      <c r="AP218" s="148"/>
      <c r="AS218" s="148"/>
      <c r="AT218" s="148"/>
    </row>
    <row r="219" spans="1:46" s="33" customFormat="1" hidden="1">
      <c r="A219" s="152"/>
      <c r="B219" s="152">
        <v>3118</v>
      </c>
      <c r="C219" s="152" t="s">
        <v>442</v>
      </c>
      <c r="D219" s="153" t="s">
        <v>776</v>
      </c>
      <c r="E219" s="153"/>
      <c r="F219" s="152"/>
      <c r="G219" s="152"/>
      <c r="H219" s="153"/>
      <c r="I219" s="152"/>
      <c r="J219" s="152"/>
      <c r="K219" s="153" t="str">
        <f t="shared" si="2"/>
        <v xml:space="preserve"> </v>
      </c>
      <c r="L219" s="152"/>
      <c r="M219" s="153"/>
      <c r="N219" s="152"/>
      <c r="O219" s="152"/>
      <c r="P219" s="152"/>
      <c r="Q219" s="152"/>
      <c r="R219" s="147"/>
      <c r="S219" s="157" t="e">
        <v>#N/A</v>
      </c>
      <c r="T219" s="147"/>
      <c r="U219" s="147" t="s">
        <v>655</v>
      </c>
      <c r="V219" s="171">
        <v>102.68</v>
      </c>
      <c r="W219" s="147" t="s">
        <v>147</v>
      </c>
      <c r="X219" s="147">
        <v>107.32</v>
      </c>
      <c r="Y219" s="147"/>
      <c r="Z219" s="147"/>
      <c r="AA219" s="147"/>
      <c r="AN219" s="148"/>
      <c r="AO219" s="148"/>
      <c r="AP219" s="148"/>
      <c r="AS219" s="148"/>
      <c r="AT219" s="148"/>
    </row>
    <row r="220" spans="1:46" s="33" customFormat="1" hidden="1">
      <c r="A220" s="152"/>
      <c r="B220" s="152">
        <v>3119</v>
      </c>
      <c r="C220" s="152" t="s">
        <v>443</v>
      </c>
      <c r="D220" s="153" t="s">
        <v>777</v>
      </c>
      <c r="E220" s="153"/>
      <c r="F220" s="152"/>
      <c r="G220" s="152"/>
      <c r="H220" s="153"/>
      <c r="I220" s="152"/>
      <c r="J220" s="152"/>
      <c r="K220" s="153" t="str">
        <f t="shared" si="2"/>
        <v xml:space="preserve"> </v>
      </c>
      <c r="L220" s="152"/>
      <c r="M220" s="153"/>
      <c r="N220" s="152"/>
      <c r="O220" s="152"/>
      <c r="P220" s="152"/>
      <c r="Q220" s="152"/>
      <c r="R220" s="147"/>
      <c r="S220" s="157" t="e">
        <v>#N/A</v>
      </c>
      <c r="T220" s="147"/>
      <c r="U220" s="147" t="s">
        <v>656</v>
      </c>
      <c r="V220" s="171">
        <v>176.72</v>
      </c>
      <c r="W220" s="147" t="s">
        <v>561</v>
      </c>
      <c r="X220" s="147">
        <v>184.71</v>
      </c>
      <c r="Y220" s="147"/>
      <c r="Z220" s="147"/>
      <c r="AA220" s="147"/>
      <c r="AN220" s="148"/>
      <c r="AO220" s="148"/>
      <c r="AP220" s="148"/>
      <c r="AS220" s="148"/>
      <c r="AT220" s="148"/>
    </row>
    <row r="221" spans="1:46" s="33" customFormat="1" hidden="1">
      <c r="A221" s="152"/>
      <c r="B221" s="152">
        <v>3120</v>
      </c>
      <c r="C221" s="152" t="s">
        <v>444</v>
      </c>
      <c r="D221" s="153" t="s">
        <v>778</v>
      </c>
      <c r="E221" s="153"/>
      <c r="F221" s="152"/>
      <c r="G221" s="152"/>
      <c r="H221" s="153"/>
      <c r="I221" s="152"/>
      <c r="J221" s="152"/>
      <c r="K221" s="153" t="str">
        <f t="shared" si="2"/>
        <v xml:space="preserve"> </v>
      </c>
      <c r="L221" s="152"/>
      <c r="M221" s="153"/>
      <c r="N221" s="152"/>
      <c r="O221" s="152"/>
      <c r="P221" s="152"/>
      <c r="Q221" s="152"/>
      <c r="R221" s="147"/>
      <c r="S221" s="157" t="e">
        <v>#N/A</v>
      </c>
      <c r="T221" s="147"/>
      <c r="U221" s="147" t="s">
        <v>655</v>
      </c>
      <c r="V221" s="171">
        <v>102.68</v>
      </c>
      <c r="W221" s="147" t="s">
        <v>147</v>
      </c>
      <c r="X221" s="147">
        <v>107.32</v>
      </c>
      <c r="Y221" s="147"/>
      <c r="Z221" s="147"/>
      <c r="AA221" s="147"/>
      <c r="AN221" s="148"/>
      <c r="AO221" s="148"/>
      <c r="AP221" s="148"/>
      <c r="AS221" s="148"/>
      <c r="AT221" s="148"/>
    </row>
    <row r="222" spans="1:46" s="33" customFormat="1" hidden="1">
      <c r="A222" s="152"/>
      <c r="B222" s="152">
        <v>3121</v>
      </c>
      <c r="C222" s="152" t="s">
        <v>445</v>
      </c>
      <c r="D222" s="153" t="s">
        <v>779</v>
      </c>
      <c r="E222" s="153"/>
      <c r="F222" s="152"/>
      <c r="G222" s="152"/>
      <c r="H222" s="153"/>
      <c r="I222" s="152"/>
      <c r="J222" s="152"/>
      <c r="K222" s="153" t="str">
        <f t="shared" si="2"/>
        <v xml:space="preserve"> </v>
      </c>
      <c r="L222" s="152"/>
      <c r="M222" s="153"/>
      <c r="N222" s="152"/>
      <c r="O222" s="152"/>
      <c r="P222" s="152"/>
      <c r="Q222" s="152"/>
      <c r="R222" s="147"/>
      <c r="S222" s="157" t="e">
        <v>#N/A</v>
      </c>
      <c r="T222" s="147"/>
      <c r="U222" s="147" t="s">
        <v>655</v>
      </c>
      <c r="V222" s="171">
        <v>102.68</v>
      </c>
      <c r="W222" s="147" t="s">
        <v>147</v>
      </c>
      <c r="X222" s="147">
        <v>107.32</v>
      </c>
      <c r="Y222" s="147"/>
      <c r="Z222" s="147"/>
      <c r="AA222" s="147"/>
      <c r="AN222" s="148"/>
      <c r="AO222" s="148"/>
      <c r="AP222" s="148"/>
      <c r="AS222" s="148"/>
      <c r="AT222" s="148"/>
    </row>
    <row r="223" spans="1:46" s="33" customFormat="1" hidden="1">
      <c r="A223" s="152"/>
      <c r="B223" s="152">
        <v>3122</v>
      </c>
      <c r="C223" s="152" t="s">
        <v>446</v>
      </c>
      <c r="D223" s="153" t="s">
        <v>780</v>
      </c>
      <c r="E223" s="153"/>
      <c r="F223" s="152"/>
      <c r="G223" s="152"/>
      <c r="H223" s="153"/>
      <c r="I223" s="152"/>
      <c r="J223" s="152"/>
      <c r="K223" s="153" t="str">
        <f t="shared" si="2"/>
        <v xml:space="preserve"> </v>
      </c>
      <c r="L223" s="152"/>
      <c r="M223" s="153"/>
      <c r="N223" s="152"/>
      <c r="O223" s="152"/>
      <c r="P223" s="152"/>
      <c r="Q223" s="152"/>
      <c r="R223" s="147"/>
      <c r="S223" s="157" t="e">
        <v>#N/A</v>
      </c>
      <c r="T223" s="147"/>
      <c r="U223" s="147" t="s">
        <v>656</v>
      </c>
      <c r="V223" s="171">
        <v>176.72</v>
      </c>
      <c r="W223" s="147" t="s">
        <v>561</v>
      </c>
      <c r="X223" s="147">
        <v>184.71</v>
      </c>
      <c r="Y223" s="147"/>
      <c r="Z223" s="147"/>
      <c r="AA223" s="147"/>
      <c r="AN223" s="148"/>
      <c r="AO223" s="148"/>
      <c r="AP223" s="148"/>
      <c r="AS223" s="148"/>
      <c r="AT223" s="148"/>
    </row>
    <row r="224" spans="1:46" s="33" customFormat="1" hidden="1">
      <c r="A224" s="152"/>
      <c r="B224" s="152">
        <v>3123</v>
      </c>
      <c r="C224" s="152" t="s">
        <v>447</v>
      </c>
      <c r="D224" s="153" t="s">
        <v>781</v>
      </c>
      <c r="E224" s="153"/>
      <c r="F224" s="152"/>
      <c r="G224" s="152"/>
      <c r="H224" s="153"/>
      <c r="I224" s="152"/>
      <c r="J224" s="152"/>
      <c r="K224" s="153" t="str">
        <f t="shared" si="2"/>
        <v xml:space="preserve"> </v>
      </c>
      <c r="L224" s="152"/>
      <c r="M224" s="153"/>
      <c r="N224" s="152"/>
      <c r="O224" s="152"/>
      <c r="P224" s="152"/>
      <c r="Q224" s="152"/>
      <c r="R224" s="147"/>
      <c r="S224" s="157" t="e">
        <v>#N/A</v>
      </c>
      <c r="T224" s="147"/>
      <c r="U224" s="147" t="s">
        <v>655</v>
      </c>
      <c r="V224" s="171">
        <v>102.68</v>
      </c>
      <c r="W224" s="147" t="s">
        <v>147</v>
      </c>
      <c r="X224" s="147">
        <v>107.32</v>
      </c>
      <c r="Y224" s="147"/>
      <c r="Z224" s="147"/>
      <c r="AA224" s="147"/>
      <c r="AN224" s="148"/>
      <c r="AO224" s="148"/>
      <c r="AP224" s="148"/>
      <c r="AS224" s="148"/>
      <c r="AT224" s="148"/>
    </row>
    <row r="225" spans="1:46" s="33" customFormat="1" hidden="1">
      <c r="A225" s="152"/>
      <c r="B225" s="152">
        <v>3124</v>
      </c>
      <c r="C225" s="152" t="s">
        <v>448</v>
      </c>
      <c r="D225" s="153" t="s">
        <v>782</v>
      </c>
      <c r="E225" s="153"/>
      <c r="F225" s="152"/>
      <c r="G225" s="152"/>
      <c r="H225" s="153"/>
      <c r="I225" s="152"/>
      <c r="J225" s="152"/>
      <c r="K225" s="153" t="str">
        <f t="shared" si="2"/>
        <v xml:space="preserve"> </v>
      </c>
      <c r="L225" s="152"/>
      <c r="M225" s="153"/>
      <c r="N225" s="152"/>
      <c r="O225" s="152"/>
      <c r="P225" s="152"/>
      <c r="Q225" s="152"/>
      <c r="R225" s="147"/>
      <c r="S225" s="157" t="e">
        <v>#N/A</v>
      </c>
      <c r="T225" s="147"/>
      <c r="U225" s="147" t="s">
        <v>655</v>
      </c>
      <c r="V225" s="171">
        <v>102.68</v>
      </c>
      <c r="W225" s="147" t="s">
        <v>147</v>
      </c>
      <c r="X225" s="147">
        <v>107.32</v>
      </c>
      <c r="Y225" s="147"/>
      <c r="Z225" s="147"/>
      <c r="AA225" s="147"/>
      <c r="AN225" s="148"/>
      <c r="AO225" s="148"/>
      <c r="AP225" s="148"/>
      <c r="AS225" s="148"/>
      <c r="AT225" s="148"/>
    </row>
    <row r="226" spans="1:46" s="33" customFormat="1" hidden="1">
      <c r="A226" s="152"/>
      <c r="B226" s="152">
        <v>3125</v>
      </c>
      <c r="C226" s="152" t="s">
        <v>449</v>
      </c>
      <c r="D226" s="153" t="s">
        <v>783</v>
      </c>
      <c r="E226" s="153"/>
      <c r="F226" s="152"/>
      <c r="G226" s="152"/>
      <c r="H226" s="153"/>
      <c r="I226" s="152"/>
      <c r="J226" s="152"/>
      <c r="K226" s="153" t="str">
        <f t="shared" si="2"/>
        <v xml:space="preserve"> </v>
      </c>
      <c r="L226" s="152"/>
      <c r="M226" s="153"/>
      <c r="N226" s="152"/>
      <c r="O226" s="152"/>
      <c r="P226" s="152"/>
      <c r="Q226" s="152"/>
      <c r="R226" s="147"/>
      <c r="S226" s="157" t="e">
        <v>#N/A</v>
      </c>
      <c r="T226" s="147"/>
      <c r="U226" s="147" t="s">
        <v>655</v>
      </c>
      <c r="V226" s="171">
        <v>102.68</v>
      </c>
      <c r="W226" s="147" t="s">
        <v>147</v>
      </c>
      <c r="X226" s="147">
        <v>107.32</v>
      </c>
      <c r="Y226" s="147"/>
      <c r="Z226" s="147"/>
      <c r="AA226" s="147"/>
      <c r="AN226" s="148"/>
      <c r="AO226" s="148"/>
      <c r="AP226" s="148"/>
      <c r="AS226" s="148"/>
      <c r="AT226" s="148"/>
    </row>
    <row r="227" spans="1:46" s="33" customFormat="1" hidden="1">
      <c r="A227" s="152"/>
      <c r="B227" s="152">
        <v>3126</v>
      </c>
      <c r="C227" s="152" t="s">
        <v>450</v>
      </c>
      <c r="D227" s="153" t="s">
        <v>784</v>
      </c>
      <c r="E227" s="153"/>
      <c r="F227" s="152"/>
      <c r="G227" s="152"/>
      <c r="H227" s="153"/>
      <c r="I227" s="152"/>
      <c r="J227" s="152"/>
      <c r="K227" s="153" t="str">
        <f t="shared" ref="K227:K258" si="3">I228&amp;" "&amp;J228</f>
        <v xml:space="preserve"> </v>
      </c>
      <c r="L227" s="152"/>
      <c r="M227" s="153"/>
      <c r="N227" s="152"/>
      <c r="O227" s="152"/>
      <c r="P227" s="152"/>
      <c r="Q227" s="152"/>
      <c r="R227" s="147"/>
      <c r="S227" s="157" t="e">
        <v>#N/A</v>
      </c>
      <c r="T227" s="147"/>
      <c r="U227" s="147" t="s">
        <v>655</v>
      </c>
      <c r="V227" s="171">
        <v>102.68</v>
      </c>
      <c r="W227" s="147" t="s">
        <v>147</v>
      </c>
      <c r="X227" s="147">
        <v>107.32</v>
      </c>
      <c r="Y227" s="147"/>
      <c r="Z227" s="147"/>
      <c r="AA227" s="147"/>
      <c r="AN227" s="148"/>
      <c r="AO227" s="148"/>
      <c r="AP227" s="148"/>
      <c r="AS227" s="148"/>
      <c r="AT227" s="148"/>
    </row>
    <row r="228" spans="1:46" s="33" customFormat="1" hidden="1">
      <c r="A228" s="152"/>
      <c r="B228" s="152">
        <v>3127</v>
      </c>
      <c r="C228" s="152" t="s">
        <v>451</v>
      </c>
      <c r="D228" s="153" t="s">
        <v>785</v>
      </c>
      <c r="E228" s="153"/>
      <c r="F228" s="152"/>
      <c r="G228" s="152"/>
      <c r="H228" s="153"/>
      <c r="I228" s="152"/>
      <c r="J228" s="152"/>
      <c r="K228" s="153" t="str">
        <f t="shared" si="3"/>
        <v xml:space="preserve"> </v>
      </c>
      <c r="L228" s="152"/>
      <c r="M228" s="153"/>
      <c r="N228" s="152"/>
      <c r="O228" s="152"/>
      <c r="P228" s="152"/>
      <c r="Q228" s="152"/>
      <c r="R228" s="147"/>
      <c r="S228" s="157" t="e">
        <v>#N/A</v>
      </c>
      <c r="T228" s="147"/>
      <c r="U228" s="147" t="s">
        <v>655</v>
      </c>
      <c r="V228" s="171">
        <v>102.68</v>
      </c>
      <c r="W228" s="147" t="s">
        <v>147</v>
      </c>
      <c r="X228" s="147">
        <v>107.32</v>
      </c>
      <c r="Y228" s="147"/>
      <c r="Z228" s="147"/>
      <c r="AA228" s="147"/>
      <c r="AN228" s="148"/>
      <c r="AO228" s="148"/>
      <c r="AP228" s="148"/>
      <c r="AS228" s="148"/>
      <c r="AT228" s="148"/>
    </row>
    <row r="229" spans="1:46" s="33" customFormat="1" hidden="1">
      <c r="A229" s="152"/>
      <c r="B229" s="152">
        <v>3128</v>
      </c>
      <c r="C229" s="152" t="s">
        <v>452</v>
      </c>
      <c r="D229" s="153" t="s">
        <v>786</v>
      </c>
      <c r="E229" s="153"/>
      <c r="F229" s="152"/>
      <c r="G229" s="152"/>
      <c r="H229" s="153"/>
      <c r="I229" s="152"/>
      <c r="J229" s="152"/>
      <c r="K229" s="153" t="str">
        <f t="shared" si="3"/>
        <v xml:space="preserve"> </v>
      </c>
      <c r="L229" s="152"/>
      <c r="M229" s="153"/>
      <c r="N229" s="152"/>
      <c r="O229" s="152"/>
      <c r="P229" s="152"/>
      <c r="Q229" s="152"/>
      <c r="R229" s="147"/>
      <c r="S229" s="157" t="e">
        <v>#N/A</v>
      </c>
      <c r="T229" s="147"/>
      <c r="U229" s="147" t="s">
        <v>655</v>
      </c>
      <c r="V229" s="171">
        <v>102.68</v>
      </c>
      <c r="W229" s="147" t="s">
        <v>147</v>
      </c>
      <c r="X229" s="147">
        <v>107.32</v>
      </c>
      <c r="Y229" s="147"/>
      <c r="Z229" s="147"/>
      <c r="AA229" s="147"/>
      <c r="AN229" s="148"/>
      <c r="AO229" s="148"/>
      <c r="AP229" s="148"/>
      <c r="AS229" s="148"/>
      <c r="AT229" s="148"/>
    </row>
    <row r="230" spans="1:46" s="33" customFormat="1" hidden="1">
      <c r="A230" s="152"/>
      <c r="B230" s="152">
        <v>3129</v>
      </c>
      <c r="C230" s="152" t="s">
        <v>453</v>
      </c>
      <c r="D230" s="153" t="s">
        <v>787</v>
      </c>
      <c r="E230" s="153"/>
      <c r="F230" s="152"/>
      <c r="G230" s="152"/>
      <c r="H230" s="153"/>
      <c r="I230" s="152"/>
      <c r="J230" s="152"/>
      <c r="K230" s="153" t="str">
        <f t="shared" si="3"/>
        <v xml:space="preserve"> </v>
      </c>
      <c r="L230" s="152"/>
      <c r="M230" s="153"/>
      <c r="N230" s="152"/>
      <c r="O230" s="152"/>
      <c r="P230" s="152"/>
      <c r="Q230" s="152"/>
      <c r="R230" s="147"/>
      <c r="S230" s="157" t="e">
        <v>#N/A</v>
      </c>
      <c r="T230" s="147"/>
      <c r="U230" s="147" t="s">
        <v>655</v>
      </c>
      <c r="V230" s="171">
        <v>102.68</v>
      </c>
      <c r="W230" s="147" t="s">
        <v>147</v>
      </c>
      <c r="X230" s="147">
        <v>107.32</v>
      </c>
      <c r="Y230" s="147"/>
      <c r="Z230" s="147"/>
      <c r="AA230" s="147"/>
      <c r="AN230" s="148"/>
      <c r="AO230" s="148"/>
      <c r="AP230" s="148"/>
      <c r="AS230" s="148"/>
      <c r="AT230" s="148"/>
    </row>
    <row r="231" spans="1:46" s="33" customFormat="1" hidden="1">
      <c r="A231" s="152"/>
      <c r="B231" s="152">
        <v>3130</v>
      </c>
      <c r="C231" s="152" t="s">
        <v>454</v>
      </c>
      <c r="D231" s="153" t="s">
        <v>788</v>
      </c>
      <c r="E231" s="153"/>
      <c r="F231" s="152"/>
      <c r="G231" s="152"/>
      <c r="H231" s="153"/>
      <c r="I231" s="152"/>
      <c r="J231" s="152"/>
      <c r="K231" s="153" t="str">
        <f t="shared" si="3"/>
        <v xml:space="preserve"> </v>
      </c>
      <c r="L231" s="152"/>
      <c r="M231" s="153"/>
      <c r="N231" s="152"/>
      <c r="O231" s="152"/>
      <c r="P231" s="152"/>
      <c r="Q231" s="152"/>
      <c r="R231" s="147"/>
      <c r="S231" s="157" t="e">
        <v>#N/A</v>
      </c>
      <c r="T231" s="147"/>
      <c r="U231" s="147" t="s">
        <v>655</v>
      </c>
      <c r="V231" s="171">
        <v>102.68</v>
      </c>
      <c r="W231" s="147" t="s">
        <v>147</v>
      </c>
      <c r="X231" s="147">
        <v>107.32</v>
      </c>
      <c r="Y231" s="147"/>
      <c r="Z231" s="147"/>
      <c r="AA231" s="147"/>
      <c r="AN231" s="148"/>
      <c r="AO231" s="148"/>
      <c r="AP231" s="148"/>
      <c r="AS231" s="148"/>
      <c r="AT231" s="148"/>
    </row>
    <row r="232" spans="1:46" s="33" customFormat="1" hidden="1">
      <c r="A232" s="152"/>
      <c r="B232" s="152">
        <v>3131</v>
      </c>
      <c r="C232" s="152" t="s">
        <v>455</v>
      </c>
      <c r="D232" s="153" t="s">
        <v>789</v>
      </c>
      <c r="E232" s="153"/>
      <c r="F232" s="152"/>
      <c r="G232" s="152"/>
      <c r="H232" s="153"/>
      <c r="I232" s="152"/>
      <c r="J232" s="152"/>
      <c r="K232" s="153" t="str">
        <f t="shared" si="3"/>
        <v xml:space="preserve"> </v>
      </c>
      <c r="L232" s="152"/>
      <c r="M232" s="153"/>
      <c r="N232" s="152"/>
      <c r="O232" s="152"/>
      <c r="P232" s="152"/>
      <c r="Q232" s="152"/>
      <c r="R232" s="147"/>
      <c r="S232" s="157" t="e">
        <v>#N/A</v>
      </c>
      <c r="T232" s="147"/>
      <c r="U232" s="147" t="s">
        <v>655</v>
      </c>
      <c r="V232" s="171">
        <v>102.68</v>
      </c>
      <c r="W232" s="147" t="s">
        <v>147</v>
      </c>
      <c r="X232" s="147">
        <v>107.32</v>
      </c>
      <c r="Y232" s="147"/>
      <c r="Z232" s="147"/>
      <c r="AA232" s="147"/>
      <c r="AN232" s="148"/>
      <c r="AO232" s="148"/>
      <c r="AP232" s="148"/>
      <c r="AS232" s="148"/>
      <c r="AT232" s="148"/>
    </row>
    <row r="233" spans="1:46" s="33" customFormat="1" hidden="1">
      <c r="A233" s="152"/>
      <c r="B233" s="152">
        <v>3132</v>
      </c>
      <c r="C233" s="152" t="s">
        <v>456</v>
      </c>
      <c r="D233" s="153" t="s">
        <v>790</v>
      </c>
      <c r="E233" s="153"/>
      <c r="F233" s="152"/>
      <c r="G233" s="152"/>
      <c r="H233" s="153"/>
      <c r="I233" s="152"/>
      <c r="J233" s="152"/>
      <c r="K233" s="153" t="str">
        <f t="shared" si="3"/>
        <v xml:space="preserve"> </v>
      </c>
      <c r="L233" s="152"/>
      <c r="M233" s="153"/>
      <c r="N233" s="152"/>
      <c r="O233" s="152"/>
      <c r="P233" s="152"/>
      <c r="Q233" s="152"/>
      <c r="R233" s="147"/>
      <c r="S233" s="157" t="e">
        <v>#N/A</v>
      </c>
      <c r="T233" s="147"/>
      <c r="U233" s="147" t="s">
        <v>655</v>
      </c>
      <c r="V233" s="171">
        <v>102.68</v>
      </c>
      <c r="W233" s="147" t="s">
        <v>147</v>
      </c>
      <c r="X233" s="147">
        <v>107.32</v>
      </c>
      <c r="Y233" s="147"/>
      <c r="Z233" s="147"/>
      <c r="AA233" s="147"/>
      <c r="AN233" s="148"/>
      <c r="AO233" s="148"/>
      <c r="AP233" s="148"/>
      <c r="AS233" s="148"/>
      <c r="AT233" s="148"/>
    </row>
    <row r="234" spans="1:46" s="33" customFormat="1" hidden="1">
      <c r="A234" s="152"/>
      <c r="B234" s="152">
        <v>3133</v>
      </c>
      <c r="C234" s="152" t="s">
        <v>457</v>
      </c>
      <c r="D234" s="153" t="s">
        <v>791</v>
      </c>
      <c r="E234" s="153"/>
      <c r="F234" s="152"/>
      <c r="G234" s="152"/>
      <c r="H234" s="153"/>
      <c r="I234" s="152"/>
      <c r="J234" s="152"/>
      <c r="K234" s="153" t="str">
        <f t="shared" si="3"/>
        <v xml:space="preserve"> </v>
      </c>
      <c r="L234" s="152"/>
      <c r="M234" s="153"/>
      <c r="N234" s="152"/>
      <c r="O234" s="152"/>
      <c r="P234" s="152"/>
      <c r="Q234" s="152"/>
      <c r="R234" s="147"/>
      <c r="S234" s="157" t="e">
        <v>#N/A</v>
      </c>
      <c r="T234" s="147"/>
      <c r="U234" s="147" t="s">
        <v>655</v>
      </c>
      <c r="V234" s="171">
        <v>102.68</v>
      </c>
      <c r="W234" s="147" t="s">
        <v>147</v>
      </c>
      <c r="X234" s="147">
        <v>107.32</v>
      </c>
      <c r="Y234" s="147"/>
      <c r="Z234" s="147"/>
      <c r="AA234" s="147"/>
      <c r="AN234" s="148"/>
      <c r="AO234" s="148"/>
      <c r="AP234" s="148"/>
      <c r="AS234" s="148"/>
      <c r="AT234" s="148"/>
    </row>
    <row r="235" spans="1:46" s="33" customFormat="1" hidden="1">
      <c r="A235" s="152"/>
      <c r="B235" s="152">
        <v>3134</v>
      </c>
      <c r="C235" s="152" t="s">
        <v>458</v>
      </c>
      <c r="D235" s="153" t="s">
        <v>792</v>
      </c>
      <c r="E235" s="153"/>
      <c r="F235" s="152"/>
      <c r="G235" s="152"/>
      <c r="H235" s="153"/>
      <c r="I235" s="152"/>
      <c r="J235" s="152"/>
      <c r="K235" s="153" t="str">
        <f t="shared" si="3"/>
        <v xml:space="preserve"> </v>
      </c>
      <c r="L235" s="152"/>
      <c r="M235" s="153"/>
      <c r="N235" s="152"/>
      <c r="O235" s="152"/>
      <c r="P235" s="152"/>
      <c r="Q235" s="152"/>
      <c r="R235" s="147"/>
      <c r="S235" s="157" t="e">
        <v>#N/A</v>
      </c>
      <c r="T235" s="147"/>
      <c r="U235" s="147" t="s">
        <v>655</v>
      </c>
      <c r="V235" s="171">
        <v>102.68</v>
      </c>
      <c r="W235" s="147" t="s">
        <v>147</v>
      </c>
      <c r="X235" s="147">
        <v>107.32</v>
      </c>
      <c r="Y235" s="147"/>
      <c r="Z235" s="147"/>
      <c r="AA235" s="147"/>
      <c r="AN235" s="148"/>
      <c r="AO235" s="148"/>
      <c r="AP235" s="148"/>
      <c r="AS235" s="148"/>
      <c r="AT235" s="148"/>
    </row>
    <row r="236" spans="1:46" s="33" customFormat="1" hidden="1">
      <c r="A236" s="152"/>
      <c r="B236" s="152">
        <v>3135</v>
      </c>
      <c r="C236" s="152" t="s">
        <v>459</v>
      </c>
      <c r="D236" s="153" t="s">
        <v>793</v>
      </c>
      <c r="E236" s="153"/>
      <c r="F236" s="152"/>
      <c r="G236" s="152"/>
      <c r="H236" s="153"/>
      <c r="I236" s="152"/>
      <c r="J236" s="152"/>
      <c r="K236" s="153" t="str">
        <f t="shared" si="3"/>
        <v xml:space="preserve"> </v>
      </c>
      <c r="L236" s="152"/>
      <c r="M236" s="153"/>
      <c r="N236" s="152"/>
      <c r="O236" s="152"/>
      <c r="P236" s="152"/>
      <c r="Q236" s="152"/>
      <c r="R236" s="147"/>
      <c r="S236" s="157" t="e">
        <v>#N/A</v>
      </c>
      <c r="T236" s="147"/>
      <c r="U236" s="147" t="s">
        <v>655</v>
      </c>
      <c r="V236" s="171">
        <v>102.68</v>
      </c>
      <c r="W236" s="147" t="s">
        <v>147</v>
      </c>
      <c r="X236" s="147">
        <v>107.32</v>
      </c>
      <c r="Y236" s="147"/>
      <c r="Z236" s="147"/>
      <c r="AA236" s="147"/>
      <c r="AN236" s="148"/>
      <c r="AO236" s="148"/>
      <c r="AP236" s="148"/>
      <c r="AS236" s="148"/>
      <c r="AT236" s="148"/>
    </row>
    <row r="237" spans="1:46" s="33" customFormat="1" hidden="1">
      <c r="A237" s="152"/>
      <c r="B237" s="152">
        <v>3136</v>
      </c>
      <c r="C237" s="152" t="s">
        <v>460</v>
      </c>
      <c r="D237" s="153" t="s">
        <v>794</v>
      </c>
      <c r="E237" s="153"/>
      <c r="F237" s="152"/>
      <c r="G237" s="152"/>
      <c r="H237" s="153"/>
      <c r="I237" s="152"/>
      <c r="J237" s="152"/>
      <c r="K237" s="153" t="str">
        <f t="shared" si="3"/>
        <v xml:space="preserve"> </v>
      </c>
      <c r="L237" s="152"/>
      <c r="M237" s="153"/>
      <c r="N237" s="152"/>
      <c r="O237" s="152"/>
      <c r="P237" s="152"/>
      <c r="Q237" s="152"/>
      <c r="R237" s="147"/>
      <c r="S237" s="157" t="e">
        <v>#N/A</v>
      </c>
      <c r="T237" s="147"/>
      <c r="U237" s="147" t="s">
        <v>655</v>
      </c>
      <c r="V237" s="171">
        <v>102.68</v>
      </c>
      <c r="W237" s="147" t="s">
        <v>147</v>
      </c>
      <c r="X237" s="147">
        <v>107.32</v>
      </c>
      <c r="Y237" s="147"/>
      <c r="Z237" s="147"/>
      <c r="AA237" s="147"/>
      <c r="AN237" s="148"/>
      <c r="AO237" s="148"/>
      <c r="AP237" s="148"/>
      <c r="AS237" s="148"/>
      <c r="AT237" s="148"/>
    </row>
    <row r="238" spans="1:46" s="33" customFormat="1" hidden="1">
      <c r="A238" s="152"/>
      <c r="B238" s="152">
        <v>3137</v>
      </c>
      <c r="C238" s="152" t="s">
        <v>461</v>
      </c>
      <c r="D238" s="153" t="s">
        <v>795</v>
      </c>
      <c r="E238" s="153"/>
      <c r="F238" s="152"/>
      <c r="G238" s="152"/>
      <c r="H238" s="153"/>
      <c r="I238" s="152"/>
      <c r="J238" s="152"/>
      <c r="K238" s="153" t="str">
        <f t="shared" si="3"/>
        <v xml:space="preserve"> </v>
      </c>
      <c r="L238" s="152"/>
      <c r="M238" s="153"/>
      <c r="N238" s="152"/>
      <c r="O238" s="152"/>
      <c r="P238" s="152"/>
      <c r="Q238" s="152"/>
      <c r="R238" s="147"/>
      <c r="S238" s="157" t="e">
        <v>#N/A</v>
      </c>
      <c r="T238" s="147"/>
      <c r="U238" s="147" t="s">
        <v>655</v>
      </c>
      <c r="V238" s="171">
        <v>102.68</v>
      </c>
      <c r="W238" s="147" t="s">
        <v>147</v>
      </c>
      <c r="X238" s="147">
        <v>107.32</v>
      </c>
      <c r="Y238" s="147"/>
      <c r="Z238" s="147"/>
      <c r="AA238" s="147"/>
      <c r="AN238" s="148"/>
      <c r="AO238" s="148"/>
      <c r="AP238" s="148"/>
      <c r="AS238" s="148"/>
      <c r="AT238" s="148"/>
    </row>
    <row r="239" spans="1:46" s="33" customFormat="1" hidden="1">
      <c r="A239" s="152"/>
      <c r="B239" s="152">
        <v>3138</v>
      </c>
      <c r="C239" s="152" t="s">
        <v>462</v>
      </c>
      <c r="D239" s="153" t="s">
        <v>796</v>
      </c>
      <c r="E239" s="153"/>
      <c r="F239" s="152"/>
      <c r="G239" s="152"/>
      <c r="H239" s="153"/>
      <c r="I239" s="152"/>
      <c r="J239" s="152"/>
      <c r="K239" s="153" t="str">
        <f t="shared" si="3"/>
        <v xml:space="preserve"> </v>
      </c>
      <c r="L239" s="152"/>
      <c r="M239" s="153"/>
      <c r="N239" s="152"/>
      <c r="O239" s="152"/>
      <c r="P239" s="152"/>
      <c r="Q239" s="152"/>
      <c r="R239" s="147"/>
      <c r="S239" s="157" t="e">
        <v>#N/A</v>
      </c>
      <c r="T239" s="147"/>
      <c r="U239" s="147" t="s">
        <v>655</v>
      </c>
      <c r="V239" s="171">
        <v>102.68</v>
      </c>
      <c r="W239" s="147" t="s">
        <v>147</v>
      </c>
      <c r="X239" s="147">
        <v>107.32</v>
      </c>
      <c r="Y239" s="147"/>
      <c r="Z239" s="147"/>
      <c r="AA239" s="147"/>
      <c r="AN239" s="148"/>
      <c r="AO239" s="148"/>
      <c r="AP239" s="148"/>
      <c r="AS239" s="148"/>
      <c r="AT239" s="148"/>
    </row>
    <row r="240" spans="1:46" s="33" customFormat="1" hidden="1">
      <c r="A240" s="152"/>
      <c r="B240" s="152">
        <v>3139</v>
      </c>
      <c r="C240" s="152" t="s">
        <v>463</v>
      </c>
      <c r="D240" s="153" t="s">
        <v>797</v>
      </c>
      <c r="E240" s="153"/>
      <c r="F240" s="152"/>
      <c r="G240" s="152"/>
      <c r="H240" s="153"/>
      <c r="I240" s="152"/>
      <c r="J240" s="152"/>
      <c r="K240" s="153" t="str">
        <f t="shared" si="3"/>
        <v xml:space="preserve"> </v>
      </c>
      <c r="L240" s="152"/>
      <c r="M240" s="153"/>
      <c r="N240" s="152"/>
      <c r="O240" s="152"/>
      <c r="P240" s="152"/>
      <c r="Q240" s="152"/>
      <c r="R240" s="147"/>
      <c r="S240" s="157" t="e">
        <v>#N/A</v>
      </c>
      <c r="T240" s="147"/>
      <c r="U240" s="147" t="s">
        <v>655</v>
      </c>
      <c r="V240" s="171">
        <v>102.68</v>
      </c>
      <c r="W240" s="147" t="s">
        <v>147</v>
      </c>
      <c r="X240" s="147">
        <v>107.32</v>
      </c>
      <c r="Y240" s="147"/>
      <c r="Z240" s="147"/>
      <c r="AA240" s="147"/>
      <c r="AN240" s="148"/>
      <c r="AO240" s="148"/>
      <c r="AP240" s="148"/>
      <c r="AS240" s="148"/>
      <c r="AT240" s="148"/>
    </row>
    <row r="241" spans="1:46" s="33" customFormat="1" hidden="1">
      <c r="A241" s="152"/>
      <c r="B241" s="152">
        <v>3140</v>
      </c>
      <c r="C241" s="152" t="s">
        <v>464</v>
      </c>
      <c r="D241" s="153" t="s">
        <v>798</v>
      </c>
      <c r="E241" s="153"/>
      <c r="F241" s="152"/>
      <c r="G241" s="152"/>
      <c r="H241" s="153"/>
      <c r="I241" s="152"/>
      <c r="J241" s="152"/>
      <c r="K241" s="153" t="str">
        <f t="shared" si="3"/>
        <v xml:space="preserve"> </v>
      </c>
      <c r="L241" s="152"/>
      <c r="M241" s="153"/>
      <c r="N241" s="152"/>
      <c r="O241" s="152"/>
      <c r="P241" s="152"/>
      <c r="Q241" s="152"/>
      <c r="R241" s="147"/>
      <c r="S241" s="157" t="e">
        <v>#N/A</v>
      </c>
      <c r="T241" s="147"/>
      <c r="U241" s="147" t="s">
        <v>655</v>
      </c>
      <c r="V241" s="171">
        <v>102.68</v>
      </c>
      <c r="W241" s="147" t="s">
        <v>147</v>
      </c>
      <c r="X241" s="147">
        <v>107.32</v>
      </c>
      <c r="Y241" s="147"/>
      <c r="Z241" s="147"/>
      <c r="AA241" s="147"/>
      <c r="AN241" s="148"/>
      <c r="AO241" s="148"/>
      <c r="AP241" s="148"/>
      <c r="AS241" s="148"/>
      <c r="AT241" s="148"/>
    </row>
    <row r="242" spans="1:46" s="33" customFormat="1" hidden="1">
      <c r="A242" s="152"/>
      <c r="B242" s="152">
        <v>3141</v>
      </c>
      <c r="C242" s="152" t="s">
        <v>465</v>
      </c>
      <c r="D242" s="153" t="s">
        <v>799</v>
      </c>
      <c r="E242" s="153"/>
      <c r="F242" s="152"/>
      <c r="G242" s="152"/>
      <c r="H242" s="153"/>
      <c r="I242" s="152"/>
      <c r="J242" s="152"/>
      <c r="K242" s="153" t="str">
        <f t="shared" si="3"/>
        <v xml:space="preserve"> </v>
      </c>
      <c r="L242" s="152"/>
      <c r="M242" s="153"/>
      <c r="N242" s="152"/>
      <c r="O242" s="152"/>
      <c r="P242" s="152"/>
      <c r="Q242" s="152"/>
      <c r="R242" s="147"/>
      <c r="S242" s="157" t="e">
        <v>#N/A</v>
      </c>
      <c r="T242" s="147"/>
      <c r="U242" s="147" t="s">
        <v>655</v>
      </c>
      <c r="V242" s="171">
        <v>102.68</v>
      </c>
      <c r="W242" s="147" t="s">
        <v>147</v>
      </c>
      <c r="X242" s="147">
        <v>107.32</v>
      </c>
      <c r="Y242" s="147"/>
      <c r="Z242" s="147"/>
      <c r="AA242" s="147"/>
      <c r="AN242" s="148"/>
      <c r="AO242" s="148"/>
      <c r="AP242" s="148"/>
      <c r="AS242" s="148"/>
      <c r="AT242" s="148"/>
    </row>
    <row r="243" spans="1:46" s="33" customFormat="1" hidden="1">
      <c r="A243" s="152"/>
      <c r="B243" s="152">
        <v>3142</v>
      </c>
      <c r="C243" s="152" t="s">
        <v>466</v>
      </c>
      <c r="D243" s="153" t="s">
        <v>800</v>
      </c>
      <c r="E243" s="153"/>
      <c r="F243" s="152"/>
      <c r="G243" s="152"/>
      <c r="H243" s="153"/>
      <c r="I243" s="152"/>
      <c r="J243" s="152"/>
      <c r="K243" s="153" t="str">
        <f t="shared" si="3"/>
        <v xml:space="preserve"> </v>
      </c>
      <c r="L243" s="152"/>
      <c r="M243" s="153"/>
      <c r="N243" s="152"/>
      <c r="O243" s="152"/>
      <c r="P243" s="152"/>
      <c r="Q243" s="152"/>
      <c r="R243" s="147"/>
      <c r="S243" s="157" t="e">
        <v>#N/A</v>
      </c>
      <c r="T243" s="147"/>
      <c r="U243" s="147" t="s">
        <v>655</v>
      </c>
      <c r="V243" s="171">
        <v>102.68</v>
      </c>
      <c r="W243" s="147" t="s">
        <v>147</v>
      </c>
      <c r="X243" s="147">
        <v>107.32</v>
      </c>
      <c r="Y243" s="147"/>
      <c r="Z243" s="147"/>
      <c r="AA243" s="147"/>
      <c r="AN243" s="148"/>
      <c r="AO243" s="148"/>
      <c r="AP243" s="148"/>
      <c r="AS243" s="148"/>
      <c r="AT243" s="148"/>
    </row>
    <row r="244" spans="1:46" s="33" customFormat="1" hidden="1">
      <c r="A244" s="152"/>
      <c r="B244" s="152">
        <v>3143</v>
      </c>
      <c r="C244" s="152" t="s">
        <v>467</v>
      </c>
      <c r="D244" s="153" t="s">
        <v>801</v>
      </c>
      <c r="E244" s="153"/>
      <c r="F244" s="152"/>
      <c r="G244" s="152"/>
      <c r="H244" s="153"/>
      <c r="I244" s="152"/>
      <c r="J244" s="152"/>
      <c r="K244" s="153" t="str">
        <f t="shared" si="3"/>
        <v xml:space="preserve"> </v>
      </c>
      <c r="L244" s="152"/>
      <c r="M244" s="153"/>
      <c r="N244" s="152"/>
      <c r="O244" s="152"/>
      <c r="P244" s="152"/>
      <c r="Q244" s="152"/>
      <c r="R244" s="147"/>
      <c r="S244" s="157" t="e">
        <v>#N/A</v>
      </c>
      <c r="T244" s="147"/>
      <c r="U244" s="147" t="s">
        <v>655</v>
      </c>
      <c r="V244" s="171">
        <v>102.68</v>
      </c>
      <c r="W244" s="147" t="s">
        <v>147</v>
      </c>
      <c r="X244" s="147">
        <v>107.32</v>
      </c>
      <c r="Y244" s="147"/>
      <c r="Z244" s="147"/>
      <c r="AA244" s="147"/>
      <c r="AN244" s="148"/>
      <c r="AO244" s="148"/>
      <c r="AP244" s="148"/>
      <c r="AS244" s="148"/>
      <c r="AT244" s="148"/>
    </row>
    <row r="245" spans="1:46" s="33" customFormat="1" hidden="1">
      <c r="A245" s="152"/>
      <c r="B245" s="152">
        <v>3144</v>
      </c>
      <c r="C245" s="152" t="s">
        <v>468</v>
      </c>
      <c r="D245" s="153" t="s">
        <v>802</v>
      </c>
      <c r="E245" s="153"/>
      <c r="F245" s="152"/>
      <c r="G245" s="152"/>
      <c r="H245" s="153"/>
      <c r="I245" s="152"/>
      <c r="J245" s="152"/>
      <c r="K245" s="153" t="str">
        <f t="shared" si="3"/>
        <v xml:space="preserve"> </v>
      </c>
      <c r="L245" s="152"/>
      <c r="M245" s="153"/>
      <c r="N245" s="152"/>
      <c r="O245" s="152"/>
      <c r="P245" s="152"/>
      <c r="Q245" s="152"/>
      <c r="R245" s="147"/>
      <c r="S245" s="157" t="e">
        <v>#N/A</v>
      </c>
      <c r="T245" s="147"/>
      <c r="U245" s="147" t="s">
        <v>655</v>
      </c>
      <c r="V245" s="171">
        <v>102.68</v>
      </c>
      <c r="W245" s="147" t="s">
        <v>147</v>
      </c>
      <c r="X245" s="147">
        <v>107.32</v>
      </c>
      <c r="Y245" s="147"/>
      <c r="Z245" s="147"/>
      <c r="AA245" s="147"/>
      <c r="AN245" s="148"/>
      <c r="AO245" s="148"/>
      <c r="AP245" s="148"/>
      <c r="AS245" s="148"/>
      <c r="AT245" s="148"/>
    </row>
    <row r="246" spans="1:46" s="33" customFormat="1" hidden="1">
      <c r="A246" s="152"/>
      <c r="B246" s="152">
        <v>3145</v>
      </c>
      <c r="C246" s="152" t="s">
        <v>469</v>
      </c>
      <c r="D246" s="153" t="s">
        <v>803</v>
      </c>
      <c r="E246" s="153"/>
      <c r="F246" s="152"/>
      <c r="G246" s="152"/>
      <c r="H246" s="153"/>
      <c r="I246" s="152"/>
      <c r="J246" s="152"/>
      <c r="K246" s="153" t="str">
        <f t="shared" si="3"/>
        <v xml:space="preserve"> </v>
      </c>
      <c r="L246" s="152"/>
      <c r="M246" s="153"/>
      <c r="N246" s="152"/>
      <c r="O246" s="152"/>
      <c r="P246" s="152"/>
      <c r="Q246" s="152"/>
      <c r="R246" s="147"/>
      <c r="S246" s="157" t="e">
        <v>#N/A</v>
      </c>
      <c r="T246" s="147"/>
      <c r="U246" s="147" t="s">
        <v>655</v>
      </c>
      <c r="V246" s="171">
        <v>102.68</v>
      </c>
      <c r="W246" s="147" t="s">
        <v>147</v>
      </c>
      <c r="X246" s="147">
        <v>107.32</v>
      </c>
      <c r="Y246" s="147"/>
      <c r="Z246" s="147"/>
      <c r="AA246" s="147"/>
      <c r="AN246" s="148"/>
      <c r="AO246" s="148"/>
      <c r="AP246" s="148"/>
      <c r="AS246" s="148"/>
      <c r="AT246" s="148"/>
    </row>
    <row r="247" spans="1:46" s="33" customFormat="1" hidden="1">
      <c r="A247" s="152"/>
      <c r="B247" s="152">
        <v>3146</v>
      </c>
      <c r="C247" s="152" t="s">
        <v>470</v>
      </c>
      <c r="D247" s="153" t="s">
        <v>804</v>
      </c>
      <c r="E247" s="153"/>
      <c r="F247" s="152"/>
      <c r="G247" s="152"/>
      <c r="H247" s="153"/>
      <c r="I247" s="152"/>
      <c r="J247" s="152"/>
      <c r="K247" s="153" t="str">
        <f t="shared" si="3"/>
        <v xml:space="preserve"> </v>
      </c>
      <c r="L247" s="152"/>
      <c r="M247" s="153"/>
      <c r="N247" s="152"/>
      <c r="O247" s="152"/>
      <c r="P247" s="152"/>
      <c r="Q247" s="152"/>
      <c r="R247" s="147"/>
      <c r="S247" s="157" t="e">
        <v>#N/A</v>
      </c>
      <c r="T247" s="147"/>
      <c r="U247" s="147" t="s">
        <v>655</v>
      </c>
      <c r="V247" s="171">
        <v>102.68</v>
      </c>
      <c r="W247" s="147" t="s">
        <v>147</v>
      </c>
      <c r="X247" s="147">
        <v>107.32</v>
      </c>
      <c r="Y247" s="147"/>
      <c r="Z247" s="147"/>
      <c r="AA247" s="147"/>
      <c r="AN247" s="148"/>
      <c r="AO247" s="148"/>
      <c r="AP247" s="148"/>
      <c r="AS247" s="148"/>
      <c r="AT247" s="148"/>
    </row>
    <row r="248" spans="1:46" s="33" customFormat="1" hidden="1">
      <c r="A248" s="152"/>
      <c r="B248" s="152">
        <v>3147</v>
      </c>
      <c r="C248" s="152" t="s">
        <v>471</v>
      </c>
      <c r="D248" s="153" t="s">
        <v>805</v>
      </c>
      <c r="E248" s="153"/>
      <c r="F248" s="152"/>
      <c r="G248" s="152"/>
      <c r="H248" s="153"/>
      <c r="I248" s="152"/>
      <c r="J248" s="152"/>
      <c r="K248" s="153" t="str">
        <f t="shared" si="3"/>
        <v xml:space="preserve"> </v>
      </c>
      <c r="L248" s="152"/>
      <c r="M248" s="153"/>
      <c r="N248" s="152"/>
      <c r="O248" s="152"/>
      <c r="P248" s="152"/>
      <c r="Q248" s="152"/>
      <c r="R248" s="147"/>
      <c r="S248" s="157" t="e">
        <v>#N/A</v>
      </c>
      <c r="T248" s="147"/>
      <c r="U248" s="147" t="s">
        <v>655</v>
      </c>
      <c r="V248" s="171">
        <v>102.68</v>
      </c>
      <c r="W248" s="147" t="s">
        <v>147</v>
      </c>
      <c r="X248" s="147">
        <v>107.32</v>
      </c>
      <c r="Y248" s="147"/>
      <c r="Z248" s="147"/>
      <c r="AA248" s="147"/>
      <c r="AN248" s="148"/>
      <c r="AO248" s="148"/>
      <c r="AP248" s="148"/>
      <c r="AS248" s="148"/>
      <c r="AT248" s="148"/>
    </row>
    <row r="249" spans="1:46" s="33" customFormat="1" hidden="1">
      <c r="A249" s="152"/>
      <c r="B249" s="152">
        <v>3148</v>
      </c>
      <c r="C249" s="152" t="s">
        <v>472</v>
      </c>
      <c r="D249" s="153" t="s">
        <v>806</v>
      </c>
      <c r="E249" s="153"/>
      <c r="F249" s="152"/>
      <c r="G249" s="152"/>
      <c r="H249" s="153"/>
      <c r="I249" s="152"/>
      <c r="J249" s="152"/>
      <c r="K249" s="153" t="str">
        <f t="shared" si="3"/>
        <v xml:space="preserve"> </v>
      </c>
      <c r="L249" s="152"/>
      <c r="M249" s="153"/>
      <c r="N249" s="152"/>
      <c r="O249" s="152"/>
      <c r="P249" s="152"/>
      <c r="Q249" s="152"/>
      <c r="R249" s="147"/>
      <c r="S249" s="157" t="e">
        <v>#N/A</v>
      </c>
      <c r="T249" s="147"/>
      <c r="U249" s="147" t="s">
        <v>655</v>
      </c>
      <c r="V249" s="171">
        <v>102.68</v>
      </c>
      <c r="W249" s="147" t="s">
        <v>147</v>
      </c>
      <c r="X249" s="147">
        <v>107.32</v>
      </c>
      <c r="Y249" s="147"/>
      <c r="Z249" s="147"/>
      <c r="AA249" s="147"/>
      <c r="AN249" s="148"/>
      <c r="AO249" s="148"/>
      <c r="AP249" s="148"/>
      <c r="AS249" s="148"/>
      <c r="AT249" s="148"/>
    </row>
    <row r="250" spans="1:46" s="33" customFormat="1" hidden="1">
      <c r="A250" s="152"/>
      <c r="B250" s="152">
        <v>3149</v>
      </c>
      <c r="C250" s="152" t="s">
        <v>473</v>
      </c>
      <c r="D250" s="153" t="s">
        <v>807</v>
      </c>
      <c r="E250" s="153"/>
      <c r="F250" s="152"/>
      <c r="G250" s="152"/>
      <c r="H250" s="153"/>
      <c r="I250" s="152"/>
      <c r="J250" s="152"/>
      <c r="K250" s="153" t="str">
        <f t="shared" si="3"/>
        <v xml:space="preserve"> </v>
      </c>
      <c r="L250" s="152"/>
      <c r="M250" s="153"/>
      <c r="N250" s="152"/>
      <c r="O250" s="152"/>
      <c r="P250" s="152"/>
      <c r="Q250" s="152"/>
      <c r="R250" s="147"/>
      <c r="S250" s="157" t="e">
        <v>#N/A</v>
      </c>
      <c r="T250" s="147"/>
      <c r="U250" s="147" t="s">
        <v>655</v>
      </c>
      <c r="V250" s="171">
        <v>102.68</v>
      </c>
      <c r="W250" s="147" t="s">
        <v>147</v>
      </c>
      <c r="X250" s="147">
        <v>107.32</v>
      </c>
      <c r="Y250" s="147"/>
      <c r="Z250" s="147"/>
      <c r="AA250" s="147"/>
      <c r="AN250" s="148"/>
      <c r="AO250" s="148"/>
      <c r="AP250" s="148"/>
      <c r="AS250" s="148"/>
      <c r="AT250" s="148"/>
    </row>
    <row r="251" spans="1:46" s="33" customFormat="1" hidden="1">
      <c r="A251" s="152"/>
      <c r="B251" s="152">
        <v>3150</v>
      </c>
      <c r="C251" s="152" t="s">
        <v>474</v>
      </c>
      <c r="D251" s="153" t="s">
        <v>808</v>
      </c>
      <c r="E251" s="153"/>
      <c r="F251" s="152"/>
      <c r="G251" s="152"/>
      <c r="H251" s="153"/>
      <c r="I251" s="152"/>
      <c r="J251" s="152"/>
      <c r="K251" s="153" t="str">
        <f t="shared" si="3"/>
        <v xml:space="preserve"> </v>
      </c>
      <c r="L251" s="152"/>
      <c r="M251" s="153"/>
      <c r="N251" s="152"/>
      <c r="O251" s="152"/>
      <c r="P251" s="152"/>
      <c r="Q251" s="152"/>
      <c r="R251" s="147"/>
      <c r="S251" s="157" t="e">
        <v>#N/A</v>
      </c>
      <c r="T251" s="147"/>
      <c r="U251" s="147" t="s">
        <v>655</v>
      </c>
      <c r="V251" s="171">
        <v>102.68</v>
      </c>
      <c r="W251" s="147" t="s">
        <v>147</v>
      </c>
      <c r="X251" s="147">
        <v>107.32</v>
      </c>
      <c r="Y251" s="147"/>
      <c r="Z251" s="147"/>
      <c r="AA251" s="147"/>
      <c r="AN251" s="148"/>
      <c r="AO251" s="148"/>
      <c r="AP251" s="148"/>
      <c r="AS251" s="148"/>
      <c r="AT251" s="148"/>
    </row>
    <row r="252" spans="1:46" s="33" customFormat="1" hidden="1">
      <c r="A252" s="152"/>
      <c r="B252" s="152">
        <v>3151</v>
      </c>
      <c r="C252" s="152" t="s">
        <v>475</v>
      </c>
      <c r="D252" s="153" t="s">
        <v>809</v>
      </c>
      <c r="E252" s="153"/>
      <c r="F252" s="152"/>
      <c r="G252" s="152"/>
      <c r="H252" s="153"/>
      <c r="I252" s="152"/>
      <c r="J252" s="152"/>
      <c r="K252" s="153" t="str">
        <f t="shared" si="3"/>
        <v xml:space="preserve"> </v>
      </c>
      <c r="L252" s="152"/>
      <c r="M252" s="153"/>
      <c r="N252" s="152"/>
      <c r="O252" s="152"/>
      <c r="P252" s="152"/>
      <c r="Q252" s="152"/>
      <c r="R252" s="147"/>
      <c r="S252" s="157" t="e">
        <v>#N/A</v>
      </c>
      <c r="T252" s="147"/>
      <c r="U252" s="147" t="s">
        <v>655</v>
      </c>
      <c r="V252" s="171">
        <v>102.68</v>
      </c>
      <c r="W252" s="147" t="s">
        <v>147</v>
      </c>
      <c r="X252" s="147">
        <v>107.32</v>
      </c>
      <c r="Y252" s="147"/>
      <c r="Z252" s="147"/>
      <c r="AA252" s="147"/>
      <c r="AN252" s="148"/>
      <c r="AO252" s="148"/>
      <c r="AP252" s="148"/>
      <c r="AS252" s="148"/>
      <c r="AT252" s="148"/>
    </row>
    <row r="253" spans="1:46" s="33" customFormat="1" hidden="1">
      <c r="A253" s="152"/>
      <c r="B253" s="152">
        <v>3152</v>
      </c>
      <c r="C253" s="152" t="s">
        <v>476</v>
      </c>
      <c r="D253" s="153" t="s">
        <v>810</v>
      </c>
      <c r="E253" s="153"/>
      <c r="F253" s="152"/>
      <c r="G253" s="152"/>
      <c r="H253" s="153"/>
      <c r="I253" s="152"/>
      <c r="J253" s="152"/>
      <c r="K253" s="153" t="str">
        <f t="shared" si="3"/>
        <v xml:space="preserve"> </v>
      </c>
      <c r="L253" s="152"/>
      <c r="M253" s="153"/>
      <c r="N253" s="152"/>
      <c r="O253" s="152"/>
      <c r="P253" s="152"/>
      <c r="Q253" s="152"/>
      <c r="R253" s="147"/>
      <c r="S253" s="157" t="e">
        <v>#N/A</v>
      </c>
      <c r="T253" s="147"/>
      <c r="U253" s="147" t="s">
        <v>655</v>
      </c>
      <c r="V253" s="171">
        <v>102.68</v>
      </c>
      <c r="W253" s="147" t="s">
        <v>147</v>
      </c>
      <c r="X253" s="147">
        <v>107.32</v>
      </c>
      <c r="Y253" s="147"/>
      <c r="Z253" s="147"/>
      <c r="AA253" s="147"/>
      <c r="AN253" s="148"/>
      <c r="AO253" s="148"/>
      <c r="AP253" s="148"/>
      <c r="AS253" s="148"/>
      <c r="AT253" s="148"/>
    </row>
    <row r="254" spans="1:46" s="33" customFormat="1" hidden="1">
      <c r="A254" s="152"/>
      <c r="B254" s="152">
        <v>3153</v>
      </c>
      <c r="C254" s="152" t="s">
        <v>477</v>
      </c>
      <c r="D254" s="153" t="s">
        <v>811</v>
      </c>
      <c r="E254" s="153"/>
      <c r="F254" s="152"/>
      <c r="G254" s="152"/>
      <c r="H254" s="153"/>
      <c r="I254" s="152"/>
      <c r="J254" s="152"/>
      <c r="K254" s="153" t="str">
        <f t="shared" si="3"/>
        <v xml:space="preserve"> </v>
      </c>
      <c r="L254" s="152"/>
      <c r="M254" s="153"/>
      <c r="N254" s="152"/>
      <c r="O254" s="152"/>
      <c r="P254" s="152"/>
      <c r="Q254" s="152"/>
      <c r="R254" s="147"/>
      <c r="S254" s="157" t="e">
        <v>#N/A</v>
      </c>
      <c r="T254" s="147"/>
      <c r="U254" s="147" t="s">
        <v>655</v>
      </c>
      <c r="V254" s="171">
        <v>102.68</v>
      </c>
      <c r="W254" s="147" t="s">
        <v>147</v>
      </c>
      <c r="X254" s="147">
        <v>107.32</v>
      </c>
      <c r="Y254" s="147"/>
      <c r="Z254" s="147"/>
      <c r="AA254" s="147"/>
      <c r="AN254" s="148"/>
      <c r="AO254" s="148"/>
      <c r="AP254" s="148"/>
      <c r="AS254" s="148"/>
      <c r="AT254" s="148"/>
    </row>
    <row r="255" spans="1:46" s="33" customFormat="1" hidden="1">
      <c r="A255" s="152"/>
      <c r="B255" s="152">
        <v>3154</v>
      </c>
      <c r="C255" s="152" t="s">
        <v>478</v>
      </c>
      <c r="D255" s="153" t="s">
        <v>812</v>
      </c>
      <c r="E255" s="153"/>
      <c r="F255" s="152"/>
      <c r="G255" s="152"/>
      <c r="H255" s="153"/>
      <c r="I255" s="152"/>
      <c r="J255" s="152"/>
      <c r="K255" s="153" t="str">
        <f t="shared" si="3"/>
        <v xml:space="preserve"> </v>
      </c>
      <c r="L255" s="152"/>
      <c r="M255" s="153"/>
      <c r="N255" s="152"/>
      <c r="O255" s="152"/>
      <c r="P255" s="152"/>
      <c r="Q255" s="152"/>
      <c r="R255" s="147"/>
      <c r="S255" s="157" t="e">
        <v>#N/A</v>
      </c>
      <c r="T255" s="147"/>
      <c r="U255" s="147" t="s">
        <v>655</v>
      </c>
      <c r="V255" s="171">
        <v>102.68</v>
      </c>
      <c r="W255" s="147" t="s">
        <v>147</v>
      </c>
      <c r="X255" s="147">
        <v>107.32</v>
      </c>
      <c r="Y255" s="147"/>
      <c r="Z255" s="147"/>
      <c r="AA255" s="147"/>
      <c r="AN255" s="148"/>
      <c r="AO255" s="148"/>
      <c r="AP255" s="148"/>
      <c r="AS255" s="148"/>
      <c r="AT255" s="148"/>
    </row>
    <row r="256" spans="1:46" s="33" customFormat="1" hidden="1">
      <c r="A256" s="152"/>
      <c r="B256" s="152">
        <v>3155</v>
      </c>
      <c r="C256" s="152" t="s">
        <v>479</v>
      </c>
      <c r="D256" s="153" t="s">
        <v>813</v>
      </c>
      <c r="E256" s="153"/>
      <c r="F256" s="152"/>
      <c r="G256" s="152"/>
      <c r="H256" s="153"/>
      <c r="I256" s="152"/>
      <c r="J256" s="152"/>
      <c r="K256" s="153" t="str">
        <f t="shared" si="3"/>
        <v xml:space="preserve"> </v>
      </c>
      <c r="L256" s="152"/>
      <c r="M256" s="153"/>
      <c r="N256" s="152"/>
      <c r="O256" s="152"/>
      <c r="P256" s="152"/>
      <c r="Q256" s="152"/>
      <c r="R256" s="147"/>
      <c r="S256" s="157" t="e">
        <v>#N/A</v>
      </c>
      <c r="T256" s="147"/>
      <c r="U256" s="147" t="s">
        <v>655</v>
      </c>
      <c r="V256" s="171">
        <v>102.68</v>
      </c>
      <c r="W256" s="147" t="s">
        <v>147</v>
      </c>
      <c r="X256" s="147">
        <v>107.32</v>
      </c>
      <c r="Y256" s="147"/>
      <c r="Z256" s="147"/>
      <c r="AA256" s="147"/>
      <c r="AN256" s="148"/>
      <c r="AO256" s="148"/>
      <c r="AP256" s="148"/>
      <c r="AS256" s="148"/>
      <c r="AT256" s="148"/>
    </row>
    <row r="257" spans="1:46" s="33" customFormat="1" hidden="1">
      <c r="A257" s="152"/>
      <c r="B257" s="152">
        <v>3156</v>
      </c>
      <c r="C257" s="152" t="s">
        <v>480</v>
      </c>
      <c r="D257" s="153" t="s">
        <v>814</v>
      </c>
      <c r="E257" s="153"/>
      <c r="F257" s="152"/>
      <c r="G257" s="152"/>
      <c r="H257" s="153"/>
      <c r="I257" s="152"/>
      <c r="J257" s="152"/>
      <c r="K257" s="153" t="str">
        <f t="shared" si="3"/>
        <v xml:space="preserve"> </v>
      </c>
      <c r="L257" s="152"/>
      <c r="M257" s="153"/>
      <c r="N257" s="152"/>
      <c r="O257" s="152"/>
      <c r="P257" s="152"/>
      <c r="Q257" s="152"/>
      <c r="R257" s="147"/>
      <c r="S257" s="157" t="e">
        <v>#N/A</v>
      </c>
      <c r="T257" s="147"/>
      <c r="U257" s="147" t="s">
        <v>655</v>
      </c>
      <c r="V257" s="171">
        <v>102.68</v>
      </c>
      <c r="W257" s="147" t="s">
        <v>147</v>
      </c>
      <c r="X257" s="147">
        <v>107.32</v>
      </c>
      <c r="Y257" s="147"/>
      <c r="Z257" s="147"/>
      <c r="AA257" s="147"/>
      <c r="AN257" s="148"/>
      <c r="AO257" s="148"/>
      <c r="AP257" s="148"/>
      <c r="AS257" s="148"/>
      <c r="AT257" s="148"/>
    </row>
    <row r="258" spans="1:46" s="33" customFormat="1" hidden="1">
      <c r="A258" s="152"/>
      <c r="B258" s="152">
        <v>3157</v>
      </c>
      <c r="C258" s="152" t="s">
        <v>481</v>
      </c>
      <c r="D258" s="153" t="s">
        <v>815</v>
      </c>
      <c r="E258" s="153"/>
      <c r="F258" s="152"/>
      <c r="G258" s="152"/>
      <c r="H258" s="153"/>
      <c r="I258" s="152"/>
      <c r="J258" s="152"/>
      <c r="K258" s="153" t="str">
        <f t="shared" si="3"/>
        <v xml:space="preserve"> </v>
      </c>
      <c r="L258" s="152"/>
      <c r="M258" s="153"/>
      <c r="N258" s="152"/>
      <c r="O258" s="152"/>
      <c r="P258" s="152"/>
      <c r="Q258" s="152"/>
      <c r="R258" s="147"/>
      <c r="S258" s="157" t="e">
        <v>#N/A</v>
      </c>
      <c r="T258" s="147"/>
      <c r="U258" s="147" t="s">
        <v>655</v>
      </c>
      <c r="V258" s="171">
        <v>102.68</v>
      </c>
      <c r="W258" s="147" t="s">
        <v>147</v>
      </c>
      <c r="X258" s="147">
        <v>107.32</v>
      </c>
      <c r="Y258" s="147"/>
      <c r="Z258" s="147"/>
      <c r="AA258" s="147"/>
      <c r="AN258" s="148"/>
      <c r="AO258" s="148"/>
      <c r="AP258" s="148"/>
      <c r="AS258" s="148"/>
      <c r="AT258" s="148"/>
    </row>
    <row r="259" spans="1:46" s="33" customFormat="1" hidden="1">
      <c r="A259" s="152"/>
      <c r="B259" s="152">
        <v>3158</v>
      </c>
      <c r="C259" s="152" t="s">
        <v>482</v>
      </c>
      <c r="D259" s="153" t="s">
        <v>816</v>
      </c>
      <c r="E259" s="153"/>
      <c r="F259" s="152"/>
      <c r="G259" s="152"/>
      <c r="H259" s="153"/>
      <c r="I259" s="152"/>
      <c r="J259" s="152"/>
      <c r="K259" s="153" t="str">
        <f t="shared" ref="K259:K290" si="4">I260&amp;" "&amp;J260</f>
        <v xml:space="preserve"> </v>
      </c>
      <c r="L259" s="152"/>
      <c r="M259" s="153"/>
      <c r="N259" s="152"/>
      <c r="O259" s="152"/>
      <c r="P259" s="152"/>
      <c r="Q259" s="152"/>
      <c r="R259" s="147"/>
      <c r="S259" s="157" t="e">
        <v>#N/A</v>
      </c>
      <c r="T259" s="147"/>
      <c r="U259" s="147" t="s">
        <v>656</v>
      </c>
      <c r="V259" s="171">
        <v>176.72</v>
      </c>
      <c r="W259" s="147" t="s">
        <v>561</v>
      </c>
      <c r="X259" s="147">
        <v>184.71</v>
      </c>
      <c r="Y259" s="147"/>
      <c r="Z259" s="147"/>
      <c r="AA259" s="147"/>
      <c r="AN259" s="148"/>
      <c r="AO259" s="148"/>
      <c r="AP259" s="148"/>
      <c r="AS259" s="148"/>
      <c r="AT259" s="148"/>
    </row>
    <row r="260" spans="1:46" s="33" customFormat="1" hidden="1">
      <c r="A260" s="152"/>
      <c r="B260" s="152">
        <v>3159</v>
      </c>
      <c r="C260" s="152" t="s">
        <v>483</v>
      </c>
      <c r="D260" s="153" t="s">
        <v>817</v>
      </c>
      <c r="E260" s="153"/>
      <c r="F260" s="152"/>
      <c r="G260" s="152"/>
      <c r="H260" s="153"/>
      <c r="I260" s="152"/>
      <c r="J260" s="152"/>
      <c r="K260" s="153" t="str">
        <f t="shared" si="4"/>
        <v xml:space="preserve"> </v>
      </c>
      <c r="L260" s="152"/>
      <c r="M260" s="153"/>
      <c r="N260" s="152"/>
      <c r="O260" s="152"/>
      <c r="P260" s="152"/>
      <c r="Q260" s="152"/>
      <c r="R260" s="147"/>
      <c r="S260" s="157" t="e">
        <v>#N/A</v>
      </c>
      <c r="T260" s="147"/>
      <c r="U260" s="147" t="s">
        <v>655</v>
      </c>
      <c r="V260" s="171">
        <v>102.68</v>
      </c>
      <c r="W260" s="147" t="s">
        <v>147</v>
      </c>
      <c r="X260" s="147">
        <v>107.32</v>
      </c>
      <c r="Y260" s="147"/>
      <c r="Z260" s="147"/>
      <c r="AA260" s="147"/>
      <c r="AN260" s="148"/>
      <c r="AO260" s="148"/>
      <c r="AP260" s="148"/>
      <c r="AS260" s="148"/>
      <c r="AT260" s="148"/>
    </row>
    <row r="261" spans="1:46" s="33" customFormat="1" hidden="1">
      <c r="A261" s="152"/>
      <c r="B261" s="152">
        <v>3160</v>
      </c>
      <c r="C261" s="152" t="s">
        <v>484</v>
      </c>
      <c r="D261" s="153" t="s">
        <v>818</v>
      </c>
      <c r="E261" s="153"/>
      <c r="F261" s="152"/>
      <c r="G261" s="152"/>
      <c r="H261" s="153"/>
      <c r="I261" s="152"/>
      <c r="J261" s="152"/>
      <c r="K261" s="153" t="str">
        <f t="shared" si="4"/>
        <v xml:space="preserve"> </v>
      </c>
      <c r="L261" s="152"/>
      <c r="M261" s="153"/>
      <c r="N261" s="152"/>
      <c r="O261" s="152"/>
      <c r="P261" s="152"/>
      <c r="Q261" s="152"/>
      <c r="R261" s="147"/>
      <c r="S261" s="157" t="e">
        <v>#N/A</v>
      </c>
      <c r="T261" s="147"/>
      <c r="U261" s="147" t="s">
        <v>655</v>
      </c>
      <c r="V261" s="171">
        <v>102.68</v>
      </c>
      <c r="W261" s="147" t="s">
        <v>147</v>
      </c>
      <c r="X261" s="147">
        <v>107.32</v>
      </c>
      <c r="Y261" s="147"/>
      <c r="Z261" s="147"/>
      <c r="AA261" s="147"/>
      <c r="AN261" s="148"/>
      <c r="AO261" s="148"/>
      <c r="AP261" s="148"/>
      <c r="AS261" s="148"/>
      <c r="AT261" s="148"/>
    </row>
    <row r="262" spans="1:46" s="33" customFormat="1" hidden="1">
      <c r="A262" s="152"/>
      <c r="B262" s="152">
        <v>3161</v>
      </c>
      <c r="C262" s="152" t="s">
        <v>485</v>
      </c>
      <c r="D262" s="153" t="s">
        <v>819</v>
      </c>
      <c r="E262" s="153"/>
      <c r="F262" s="152"/>
      <c r="G262" s="152"/>
      <c r="H262" s="153"/>
      <c r="I262" s="152"/>
      <c r="J262" s="152"/>
      <c r="K262" s="153" t="str">
        <f t="shared" si="4"/>
        <v xml:space="preserve"> </v>
      </c>
      <c r="L262" s="152"/>
      <c r="M262" s="153"/>
      <c r="N262" s="152"/>
      <c r="O262" s="152"/>
      <c r="P262" s="152"/>
      <c r="Q262" s="152"/>
      <c r="R262" s="147"/>
      <c r="S262" s="157" t="e">
        <v>#N/A</v>
      </c>
      <c r="T262" s="147"/>
      <c r="U262" s="147" t="s">
        <v>655</v>
      </c>
      <c r="V262" s="171">
        <v>102.68</v>
      </c>
      <c r="W262" s="147" t="s">
        <v>147</v>
      </c>
      <c r="X262" s="147">
        <v>107.32</v>
      </c>
      <c r="Y262" s="147"/>
      <c r="Z262" s="147"/>
      <c r="AA262" s="147"/>
      <c r="AN262" s="148"/>
      <c r="AO262" s="148"/>
      <c r="AP262" s="148"/>
      <c r="AS262" s="148"/>
      <c r="AT262" s="148"/>
    </row>
    <row r="263" spans="1:46" s="33" customFormat="1" hidden="1">
      <c r="A263" s="152"/>
      <c r="B263" s="152">
        <v>3162</v>
      </c>
      <c r="C263" s="152" t="s">
        <v>486</v>
      </c>
      <c r="D263" s="153" t="s">
        <v>820</v>
      </c>
      <c r="E263" s="153"/>
      <c r="F263" s="152"/>
      <c r="G263" s="152"/>
      <c r="H263" s="153"/>
      <c r="I263" s="152"/>
      <c r="J263" s="152"/>
      <c r="K263" s="153" t="str">
        <f t="shared" si="4"/>
        <v xml:space="preserve"> </v>
      </c>
      <c r="L263" s="152"/>
      <c r="M263" s="153"/>
      <c r="N263" s="152"/>
      <c r="O263" s="152"/>
      <c r="P263" s="152"/>
      <c r="Q263" s="152"/>
      <c r="R263" s="147"/>
      <c r="S263" s="157" t="e">
        <v>#N/A</v>
      </c>
      <c r="T263" s="147"/>
      <c r="U263" s="147" t="s">
        <v>655</v>
      </c>
      <c r="V263" s="171">
        <v>102.68</v>
      </c>
      <c r="W263" s="147" t="s">
        <v>147</v>
      </c>
      <c r="X263" s="147">
        <v>107.32</v>
      </c>
      <c r="Y263" s="147"/>
      <c r="Z263" s="147"/>
      <c r="AA263" s="147"/>
      <c r="AN263" s="148"/>
      <c r="AO263" s="148"/>
      <c r="AP263" s="148"/>
      <c r="AS263" s="148"/>
      <c r="AT263" s="148"/>
    </row>
    <row r="264" spans="1:46" s="33" customFormat="1" hidden="1">
      <c r="A264" s="152"/>
      <c r="B264" s="152">
        <v>3163</v>
      </c>
      <c r="C264" s="152" t="s">
        <v>487</v>
      </c>
      <c r="D264" s="153" t="s">
        <v>821</v>
      </c>
      <c r="E264" s="153"/>
      <c r="F264" s="152"/>
      <c r="G264" s="152"/>
      <c r="H264" s="153"/>
      <c r="I264" s="152"/>
      <c r="J264" s="152"/>
      <c r="K264" s="153" t="str">
        <f t="shared" si="4"/>
        <v xml:space="preserve"> </v>
      </c>
      <c r="L264" s="152"/>
      <c r="M264" s="153"/>
      <c r="N264" s="152"/>
      <c r="O264" s="152"/>
      <c r="P264" s="152"/>
      <c r="Q264" s="152"/>
      <c r="R264" s="147"/>
      <c r="S264" s="157" t="e">
        <v>#N/A</v>
      </c>
      <c r="T264" s="147"/>
      <c r="U264" s="147" t="s">
        <v>655</v>
      </c>
      <c r="V264" s="171">
        <v>102.68</v>
      </c>
      <c r="W264" s="147" t="s">
        <v>147</v>
      </c>
      <c r="X264" s="147">
        <v>107.32</v>
      </c>
      <c r="Y264" s="147"/>
      <c r="Z264" s="147"/>
      <c r="AA264" s="147"/>
      <c r="AN264" s="148"/>
      <c r="AO264" s="148"/>
      <c r="AP264" s="148"/>
      <c r="AS264" s="148"/>
      <c r="AT264" s="148"/>
    </row>
    <row r="265" spans="1:46" s="33" customFormat="1" hidden="1">
      <c r="A265" s="152"/>
      <c r="B265" s="152">
        <v>3164</v>
      </c>
      <c r="C265" s="152" t="s">
        <v>488</v>
      </c>
      <c r="D265" s="153" t="s">
        <v>822</v>
      </c>
      <c r="E265" s="153"/>
      <c r="F265" s="152"/>
      <c r="G265" s="152"/>
      <c r="H265" s="153"/>
      <c r="I265" s="152"/>
      <c r="J265" s="152"/>
      <c r="K265" s="153" t="str">
        <f t="shared" si="4"/>
        <v xml:space="preserve"> </v>
      </c>
      <c r="L265" s="152"/>
      <c r="M265" s="153"/>
      <c r="N265" s="152"/>
      <c r="O265" s="152"/>
      <c r="P265" s="152"/>
      <c r="Q265" s="152"/>
      <c r="R265" s="147"/>
      <c r="S265" s="157" t="e">
        <v>#N/A</v>
      </c>
      <c r="T265" s="147"/>
      <c r="U265" s="147" t="s">
        <v>655</v>
      </c>
      <c r="V265" s="171">
        <v>102.68</v>
      </c>
      <c r="W265" s="147" t="s">
        <v>147</v>
      </c>
      <c r="X265" s="147">
        <v>107.32</v>
      </c>
      <c r="Y265" s="147"/>
      <c r="Z265" s="147"/>
      <c r="AA265" s="147"/>
      <c r="AN265" s="148"/>
      <c r="AO265" s="148"/>
      <c r="AP265" s="148"/>
      <c r="AS265" s="148"/>
      <c r="AT265" s="148"/>
    </row>
    <row r="266" spans="1:46" s="33" customFormat="1" hidden="1">
      <c r="A266" s="152"/>
      <c r="B266" s="152">
        <v>3165</v>
      </c>
      <c r="C266" s="152" t="s">
        <v>489</v>
      </c>
      <c r="D266" s="153" t="s">
        <v>823</v>
      </c>
      <c r="E266" s="153"/>
      <c r="F266" s="152"/>
      <c r="G266" s="152"/>
      <c r="H266" s="153"/>
      <c r="I266" s="152"/>
      <c r="J266" s="152"/>
      <c r="K266" s="153" t="str">
        <f t="shared" si="4"/>
        <v xml:space="preserve"> </v>
      </c>
      <c r="L266" s="152"/>
      <c r="M266" s="153"/>
      <c r="N266" s="152"/>
      <c r="O266" s="152"/>
      <c r="P266" s="152"/>
      <c r="Q266" s="152"/>
      <c r="R266" s="147"/>
      <c r="S266" s="157" t="e">
        <v>#N/A</v>
      </c>
      <c r="T266" s="147"/>
      <c r="U266" s="147" t="s">
        <v>655</v>
      </c>
      <c r="V266" s="171">
        <v>102.68</v>
      </c>
      <c r="W266" s="147" t="s">
        <v>147</v>
      </c>
      <c r="X266" s="147">
        <v>107.32</v>
      </c>
      <c r="Y266" s="147"/>
      <c r="Z266" s="147"/>
      <c r="AA266" s="147"/>
      <c r="AN266" s="148"/>
      <c r="AO266" s="148"/>
      <c r="AP266" s="148"/>
      <c r="AS266" s="148"/>
      <c r="AT266" s="148"/>
    </row>
    <row r="267" spans="1:46" s="33" customFormat="1" hidden="1">
      <c r="A267" s="152"/>
      <c r="B267" s="152">
        <v>3166</v>
      </c>
      <c r="C267" s="152" t="s">
        <v>490</v>
      </c>
      <c r="D267" s="153" t="s">
        <v>824</v>
      </c>
      <c r="E267" s="153"/>
      <c r="F267" s="152"/>
      <c r="G267" s="152"/>
      <c r="H267" s="153"/>
      <c r="I267" s="152"/>
      <c r="J267" s="152"/>
      <c r="K267" s="153" t="str">
        <f t="shared" si="4"/>
        <v xml:space="preserve"> </v>
      </c>
      <c r="L267" s="152"/>
      <c r="M267" s="153"/>
      <c r="N267" s="152"/>
      <c r="O267" s="152"/>
      <c r="P267" s="152"/>
      <c r="Q267" s="152"/>
      <c r="R267" s="147"/>
      <c r="S267" s="157" t="e">
        <v>#N/A</v>
      </c>
      <c r="T267" s="147"/>
      <c r="U267" s="147" t="s">
        <v>655</v>
      </c>
      <c r="V267" s="171">
        <v>102.68</v>
      </c>
      <c r="W267" s="147" t="s">
        <v>147</v>
      </c>
      <c r="X267" s="147">
        <v>107.32</v>
      </c>
      <c r="Y267" s="147"/>
      <c r="Z267" s="147"/>
      <c r="AA267" s="147"/>
      <c r="AN267" s="148"/>
      <c r="AO267" s="148"/>
      <c r="AP267" s="148"/>
      <c r="AS267" s="148"/>
      <c r="AT267" s="148"/>
    </row>
    <row r="268" spans="1:46" s="33" customFormat="1" hidden="1">
      <c r="A268" s="152"/>
      <c r="B268" s="152">
        <v>3167</v>
      </c>
      <c r="C268" s="152" t="s">
        <v>491</v>
      </c>
      <c r="D268" s="153" t="s">
        <v>825</v>
      </c>
      <c r="E268" s="153"/>
      <c r="F268" s="152"/>
      <c r="G268" s="152"/>
      <c r="H268" s="153"/>
      <c r="I268" s="152"/>
      <c r="J268" s="152"/>
      <c r="K268" s="153" t="str">
        <f t="shared" si="4"/>
        <v xml:space="preserve"> </v>
      </c>
      <c r="L268" s="152"/>
      <c r="M268" s="153"/>
      <c r="N268" s="152"/>
      <c r="O268" s="152"/>
      <c r="P268" s="152"/>
      <c r="Q268" s="152"/>
      <c r="R268" s="147"/>
      <c r="S268" s="157" t="e">
        <v>#N/A</v>
      </c>
      <c r="T268" s="147"/>
      <c r="U268" s="147" t="s">
        <v>655</v>
      </c>
      <c r="V268" s="171">
        <v>102.68</v>
      </c>
      <c r="W268" s="147" t="s">
        <v>147</v>
      </c>
      <c r="X268" s="147">
        <v>107.32</v>
      </c>
      <c r="Y268" s="147"/>
      <c r="Z268" s="147"/>
      <c r="AA268" s="147"/>
      <c r="AN268" s="148"/>
      <c r="AO268" s="148"/>
      <c r="AP268" s="148"/>
      <c r="AS268" s="148"/>
      <c r="AT268" s="148"/>
    </row>
    <row r="269" spans="1:46" s="33" customFormat="1" hidden="1">
      <c r="A269" s="152"/>
      <c r="B269" s="152">
        <v>3168</v>
      </c>
      <c r="C269" s="152" t="s">
        <v>492</v>
      </c>
      <c r="D269" s="153" t="s">
        <v>826</v>
      </c>
      <c r="E269" s="153"/>
      <c r="F269" s="152"/>
      <c r="G269" s="152"/>
      <c r="H269" s="153"/>
      <c r="I269" s="152"/>
      <c r="J269" s="152"/>
      <c r="K269" s="153" t="str">
        <f t="shared" si="4"/>
        <v xml:space="preserve"> </v>
      </c>
      <c r="L269" s="152"/>
      <c r="M269" s="153"/>
      <c r="N269" s="152"/>
      <c r="O269" s="152"/>
      <c r="P269" s="152"/>
      <c r="Q269" s="152"/>
      <c r="R269" s="147"/>
      <c r="S269" s="157" t="e">
        <v>#N/A</v>
      </c>
      <c r="T269" s="147"/>
      <c r="U269" s="147" t="s">
        <v>655</v>
      </c>
      <c r="V269" s="171">
        <v>102.68</v>
      </c>
      <c r="W269" s="147" t="s">
        <v>147</v>
      </c>
      <c r="X269" s="147">
        <v>107.32</v>
      </c>
      <c r="Y269" s="147"/>
      <c r="Z269" s="147"/>
      <c r="AA269" s="147"/>
      <c r="AN269" s="148"/>
      <c r="AO269" s="148"/>
      <c r="AP269" s="148"/>
      <c r="AS269" s="148"/>
      <c r="AT269" s="148"/>
    </row>
    <row r="270" spans="1:46" s="33" customFormat="1" hidden="1">
      <c r="A270" s="152"/>
      <c r="B270" s="152">
        <v>3169</v>
      </c>
      <c r="C270" s="152" t="s">
        <v>493</v>
      </c>
      <c r="D270" s="153" t="s">
        <v>827</v>
      </c>
      <c r="E270" s="153"/>
      <c r="F270" s="152"/>
      <c r="G270" s="152"/>
      <c r="H270" s="153"/>
      <c r="I270" s="152"/>
      <c r="J270" s="152"/>
      <c r="K270" s="153" t="str">
        <f t="shared" si="4"/>
        <v xml:space="preserve"> </v>
      </c>
      <c r="L270" s="152"/>
      <c r="M270" s="153"/>
      <c r="N270" s="152"/>
      <c r="O270" s="152"/>
      <c r="P270" s="152"/>
      <c r="Q270" s="152"/>
      <c r="R270" s="157"/>
      <c r="S270" s="157" t="e">
        <v>#N/A</v>
      </c>
      <c r="T270" s="147"/>
      <c r="U270" s="33" t="s">
        <v>655</v>
      </c>
      <c r="V270" s="171">
        <v>102.68</v>
      </c>
      <c r="W270" s="147" t="s">
        <v>147</v>
      </c>
      <c r="X270" s="147">
        <v>107.32</v>
      </c>
      <c r="AN270" s="148"/>
      <c r="AO270" s="148"/>
      <c r="AP270" s="148"/>
      <c r="AS270" s="148"/>
      <c r="AT270" s="148"/>
    </row>
    <row r="271" spans="1:46" s="33" customFormat="1" hidden="1">
      <c r="A271" s="152"/>
      <c r="B271" s="152">
        <v>3170</v>
      </c>
      <c r="C271" s="152" t="s">
        <v>494</v>
      </c>
      <c r="D271" s="153" t="s">
        <v>828</v>
      </c>
      <c r="E271" s="153"/>
      <c r="F271" s="152"/>
      <c r="G271" s="152"/>
      <c r="H271" s="153"/>
      <c r="I271" s="152"/>
      <c r="J271" s="152"/>
      <c r="K271" s="153" t="str">
        <f t="shared" si="4"/>
        <v xml:space="preserve"> </v>
      </c>
      <c r="L271" s="152"/>
      <c r="M271" s="153"/>
      <c r="N271" s="152"/>
      <c r="O271" s="152"/>
      <c r="P271" s="152"/>
      <c r="Q271" s="152"/>
      <c r="R271" s="157"/>
      <c r="S271" s="157" t="e">
        <v>#N/A</v>
      </c>
      <c r="T271" s="147"/>
      <c r="U271" s="33" t="s">
        <v>655</v>
      </c>
      <c r="V271" s="171">
        <v>102.68</v>
      </c>
      <c r="W271" s="147" t="s">
        <v>147</v>
      </c>
      <c r="X271" s="147">
        <v>107.32</v>
      </c>
      <c r="AN271" s="148"/>
      <c r="AO271" s="148"/>
      <c r="AP271" s="148"/>
      <c r="AS271" s="148"/>
      <c r="AT271" s="148"/>
    </row>
    <row r="272" spans="1:46" s="33" customFormat="1" hidden="1">
      <c r="A272" s="152"/>
      <c r="B272" s="152">
        <v>3171</v>
      </c>
      <c r="C272" s="152" t="s">
        <v>495</v>
      </c>
      <c r="D272" s="153" t="s">
        <v>829</v>
      </c>
      <c r="E272" s="153"/>
      <c r="F272" s="152"/>
      <c r="G272" s="152"/>
      <c r="H272" s="153"/>
      <c r="I272" s="152"/>
      <c r="J272" s="152"/>
      <c r="K272" s="153" t="str">
        <f t="shared" si="4"/>
        <v xml:space="preserve"> </v>
      </c>
      <c r="L272" s="152"/>
      <c r="M272" s="153"/>
      <c r="N272" s="152"/>
      <c r="O272" s="152"/>
      <c r="P272" s="152"/>
      <c r="Q272" s="152"/>
      <c r="R272" s="157"/>
      <c r="S272" s="157" t="e">
        <v>#N/A</v>
      </c>
      <c r="T272" s="147"/>
      <c r="U272" s="33" t="s">
        <v>655</v>
      </c>
      <c r="V272" s="171">
        <v>102.68</v>
      </c>
      <c r="W272" s="147" t="s">
        <v>147</v>
      </c>
      <c r="X272" s="147">
        <v>107.32</v>
      </c>
      <c r="AN272" s="148"/>
      <c r="AO272" s="148"/>
      <c r="AP272" s="148"/>
      <c r="AS272" s="148"/>
      <c r="AT272" s="148"/>
    </row>
    <row r="273" spans="1:46" s="33" customFormat="1" hidden="1">
      <c r="A273" s="152"/>
      <c r="B273" s="152">
        <v>3172</v>
      </c>
      <c r="C273" s="152" t="s">
        <v>496</v>
      </c>
      <c r="D273" s="153" t="s">
        <v>830</v>
      </c>
      <c r="E273" s="153"/>
      <c r="F273" s="152"/>
      <c r="G273" s="152"/>
      <c r="H273" s="153"/>
      <c r="I273" s="152"/>
      <c r="J273" s="152"/>
      <c r="K273" s="153" t="str">
        <f t="shared" si="4"/>
        <v xml:space="preserve"> </v>
      </c>
      <c r="L273" s="152"/>
      <c r="M273" s="153"/>
      <c r="N273" s="152"/>
      <c r="O273" s="152"/>
      <c r="P273" s="152"/>
      <c r="Q273" s="152"/>
      <c r="R273" s="157"/>
      <c r="S273" s="157" t="e">
        <v>#N/A</v>
      </c>
      <c r="T273" s="147"/>
      <c r="U273" s="33" t="s">
        <v>655</v>
      </c>
      <c r="V273" s="171">
        <v>102.68</v>
      </c>
      <c r="W273" s="147" t="s">
        <v>147</v>
      </c>
      <c r="X273" s="147">
        <v>107.32</v>
      </c>
      <c r="AN273" s="148"/>
      <c r="AO273" s="148"/>
      <c r="AP273" s="148"/>
      <c r="AS273" s="148"/>
      <c r="AT273" s="148"/>
    </row>
    <row r="274" spans="1:46" s="33" customFormat="1" hidden="1">
      <c r="A274" s="152"/>
      <c r="B274" s="152">
        <v>3173</v>
      </c>
      <c r="C274" s="152" t="s">
        <v>497</v>
      </c>
      <c r="D274" s="153" t="s">
        <v>831</v>
      </c>
      <c r="E274" s="153"/>
      <c r="F274" s="152"/>
      <c r="G274" s="152"/>
      <c r="H274" s="153"/>
      <c r="I274" s="152"/>
      <c r="J274" s="152"/>
      <c r="K274" s="153" t="str">
        <f t="shared" si="4"/>
        <v xml:space="preserve"> </v>
      </c>
      <c r="L274" s="152"/>
      <c r="M274" s="153"/>
      <c r="N274" s="152"/>
      <c r="O274" s="152"/>
      <c r="P274" s="152"/>
      <c r="Q274" s="152"/>
      <c r="R274" s="157"/>
      <c r="S274" s="157" t="e">
        <v>#N/A</v>
      </c>
      <c r="T274" s="147"/>
      <c r="U274" s="33" t="s">
        <v>655</v>
      </c>
      <c r="V274" s="171">
        <v>102.68</v>
      </c>
      <c r="W274" s="147" t="s">
        <v>147</v>
      </c>
      <c r="X274" s="147">
        <v>107.32</v>
      </c>
      <c r="AN274" s="148"/>
      <c r="AO274" s="148"/>
      <c r="AP274" s="148"/>
      <c r="AS274" s="148"/>
      <c r="AT274" s="148"/>
    </row>
    <row r="275" spans="1:46" s="33" customFormat="1" hidden="1">
      <c r="A275" s="152"/>
      <c r="B275" s="152">
        <v>3174</v>
      </c>
      <c r="C275" s="152" t="s">
        <v>498</v>
      </c>
      <c r="D275" s="153" t="s">
        <v>832</v>
      </c>
      <c r="E275" s="153"/>
      <c r="F275" s="152"/>
      <c r="G275" s="152"/>
      <c r="H275" s="153"/>
      <c r="I275" s="152"/>
      <c r="J275" s="152"/>
      <c r="K275" s="153" t="str">
        <f t="shared" si="4"/>
        <v xml:space="preserve"> </v>
      </c>
      <c r="L275" s="152"/>
      <c r="M275" s="153"/>
      <c r="N275" s="152"/>
      <c r="O275" s="152"/>
      <c r="P275" s="152"/>
      <c r="Q275" s="152"/>
      <c r="R275" s="157"/>
      <c r="S275" s="157" t="e">
        <v>#N/A</v>
      </c>
      <c r="T275" s="147"/>
      <c r="U275" s="33" t="s">
        <v>655</v>
      </c>
      <c r="V275" s="171">
        <v>102.68</v>
      </c>
      <c r="W275" s="147" t="s">
        <v>147</v>
      </c>
      <c r="X275" s="147">
        <v>107.32</v>
      </c>
      <c r="AN275" s="148"/>
      <c r="AO275" s="148"/>
      <c r="AP275" s="148"/>
      <c r="AS275" s="148"/>
      <c r="AT275" s="148"/>
    </row>
    <row r="276" spans="1:46" s="33" customFormat="1" hidden="1">
      <c r="A276" s="152"/>
      <c r="B276" s="152">
        <v>3175</v>
      </c>
      <c r="C276" s="152" t="s">
        <v>499</v>
      </c>
      <c r="D276" s="153" t="s">
        <v>833</v>
      </c>
      <c r="E276" s="153"/>
      <c r="F276" s="152"/>
      <c r="G276" s="152"/>
      <c r="H276" s="153"/>
      <c r="I276" s="152"/>
      <c r="J276" s="152"/>
      <c r="K276" s="153" t="str">
        <f t="shared" si="4"/>
        <v xml:space="preserve"> </v>
      </c>
      <c r="L276" s="152"/>
      <c r="M276" s="153"/>
      <c r="N276" s="152"/>
      <c r="O276" s="152"/>
      <c r="P276" s="152"/>
      <c r="Q276" s="152"/>
      <c r="R276" s="157"/>
      <c r="S276" s="157" t="e">
        <v>#N/A</v>
      </c>
      <c r="T276" s="147"/>
      <c r="U276" s="33" t="s">
        <v>655</v>
      </c>
      <c r="V276" s="171">
        <v>102.68</v>
      </c>
      <c r="W276" s="147" t="s">
        <v>147</v>
      </c>
      <c r="X276" s="147">
        <v>107.32</v>
      </c>
      <c r="AN276" s="148"/>
      <c r="AO276" s="148"/>
      <c r="AP276" s="148"/>
      <c r="AS276" s="148"/>
      <c r="AT276" s="148"/>
    </row>
    <row r="277" spans="1:46" s="33" customFormat="1" hidden="1">
      <c r="A277" s="152"/>
      <c r="B277" s="152">
        <v>3176</v>
      </c>
      <c r="C277" s="152" t="s">
        <v>500</v>
      </c>
      <c r="D277" s="153" t="s">
        <v>834</v>
      </c>
      <c r="E277" s="153"/>
      <c r="F277" s="152"/>
      <c r="G277" s="152"/>
      <c r="H277" s="153"/>
      <c r="I277" s="152"/>
      <c r="J277" s="152"/>
      <c r="K277" s="153" t="str">
        <f t="shared" si="4"/>
        <v xml:space="preserve"> </v>
      </c>
      <c r="L277" s="152"/>
      <c r="M277" s="153"/>
      <c r="N277" s="152"/>
      <c r="O277" s="152"/>
      <c r="P277" s="152"/>
      <c r="Q277" s="152"/>
      <c r="R277" s="157"/>
      <c r="S277" s="157" t="e">
        <v>#N/A</v>
      </c>
      <c r="T277" s="147"/>
      <c r="U277" s="33" t="s">
        <v>655</v>
      </c>
      <c r="V277" s="171">
        <v>102.68</v>
      </c>
      <c r="W277" s="147" t="s">
        <v>147</v>
      </c>
      <c r="X277" s="147">
        <v>107.32</v>
      </c>
      <c r="AN277" s="148"/>
      <c r="AO277" s="148"/>
      <c r="AP277" s="148"/>
      <c r="AS277" s="148"/>
      <c r="AT277" s="148"/>
    </row>
    <row r="278" spans="1:46" s="33" customFormat="1" hidden="1">
      <c r="A278" s="152"/>
      <c r="B278" s="152">
        <v>3177</v>
      </c>
      <c r="C278" s="152" t="s">
        <v>501</v>
      </c>
      <c r="D278" s="153" t="s">
        <v>835</v>
      </c>
      <c r="E278" s="153"/>
      <c r="F278" s="152"/>
      <c r="G278" s="152"/>
      <c r="H278" s="153"/>
      <c r="I278" s="152"/>
      <c r="J278" s="152"/>
      <c r="K278" s="153" t="str">
        <f t="shared" si="4"/>
        <v xml:space="preserve"> </v>
      </c>
      <c r="L278" s="152"/>
      <c r="M278" s="153"/>
      <c r="N278" s="152"/>
      <c r="O278" s="152"/>
      <c r="P278" s="152"/>
      <c r="Q278" s="152"/>
      <c r="R278" s="157"/>
      <c r="S278" s="157" t="e">
        <v>#N/A</v>
      </c>
      <c r="T278" s="147"/>
      <c r="U278" s="33" t="s">
        <v>655</v>
      </c>
      <c r="V278" s="171">
        <v>102.68</v>
      </c>
      <c r="W278" s="147" t="s">
        <v>147</v>
      </c>
      <c r="X278" s="147">
        <v>107.32</v>
      </c>
      <c r="AN278" s="148"/>
      <c r="AO278" s="148"/>
      <c r="AP278" s="148"/>
      <c r="AS278" s="148"/>
      <c r="AT278" s="148"/>
    </row>
    <row r="279" spans="1:46" s="33" customFormat="1" hidden="1">
      <c r="A279" s="152"/>
      <c r="B279" s="152">
        <v>3178</v>
      </c>
      <c r="C279" s="152" t="s">
        <v>502</v>
      </c>
      <c r="D279" s="153" t="s">
        <v>836</v>
      </c>
      <c r="E279" s="153"/>
      <c r="F279" s="152"/>
      <c r="G279" s="152"/>
      <c r="H279" s="153"/>
      <c r="I279" s="152"/>
      <c r="J279" s="152"/>
      <c r="K279" s="153" t="str">
        <f t="shared" si="4"/>
        <v xml:space="preserve"> </v>
      </c>
      <c r="L279" s="152"/>
      <c r="M279" s="153"/>
      <c r="N279" s="152"/>
      <c r="O279" s="152"/>
      <c r="P279" s="152"/>
      <c r="Q279" s="152"/>
      <c r="R279" s="157"/>
      <c r="S279" s="157" t="e">
        <v>#N/A</v>
      </c>
      <c r="T279" s="147"/>
      <c r="U279" s="33" t="s">
        <v>655</v>
      </c>
      <c r="V279" s="171">
        <v>102.68</v>
      </c>
      <c r="W279" s="147" t="s">
        <v>147</v>
      </c>
      <c r="X279" s="147">
        <v>107.32</v>
      </c>
      <c r="AN279" s="148"/>
      <c r="AO279" s="148"/>
      <c r="AP279" s="148"/>
      <c r="AS279" s="148"/>
      <c r="AT279" s="148"/>
    </row>
    <row r="280" spans="1:46" s="33" customFormat="1" hidden="1">
      <c r="A280" s="152"/>
      <c r="B280" s="152">
        <v>3179</v>
      </c>
      <c r="C280" s="152" t="s">
        <v>503</v>
      </c>
      <c r="D280" s="153" t="s">
        <v>837</v>
      </c>
      <c r="E280" s="153"/>
      <c r="F280" s="152"/>
      <c r="G280" s="152"/>
      <c r="H280" s="153"/>
      <c r="I280" s="152"/>
      <c r="J280" s="152"/>
      <c r="K280" s="153" t="str">
        <f t="shared" si="4"/>
        <v xml:space="preserve"> </v>
      </c>
      <c r="L280" s="152"/>
      <c r="M280" s="153"/>
      <c r="N280" s="152"/>
      <c r="O280" s="152"/>
      <c r="P280" s="152"/>
      <c r="Q280" s="152"/>
      <c r="R280" s="157"/>
      <c r="S280" s="157" t="e">
        <v>#N/A</v>
      </c>
      <c r="T280" s="147"/>
      <c r="U280" s="33" t="s">
        <v>655</v>
      </c>
      <c r="V280" s="171">
        <v>102.68</v>
      </c>
      <c r="W280" s="147" t="s">
        <v>147</v>
      </c>
      <c r="X280" s="147">
        <v>107.32</v>
      </c>
      <c r="AN280" s="148"/>
      <c r="AO280" s="148"/>
      <c r="AP280" s="148"/>
      <c r="AS280" s="148"/>
      <c r="AT280" s="148"/>
    </row>
    <row r="281" spans="1:46" s="33" customFormat="1" hidden="1">
      <c r="A281" s="152"/>
      <c r="B281" s="152">
        <v>3180</v>
      </c>
      <c r="C281" s="152" t="s">
        <v>504</v>
      </c>
      <c r="D281" s="153" t="s">
        <v>838</v>
      </c>
      <c r="E281" s="153"/>
      <c r="F281" s="152"/>
      <c r="G281" s="152"/>
      <c r="H281" s="153"/>
      <c r="I281" s="152"/>
      <c r="J281" s="152"/>
      <c r="K281" s="153" t="str">
        <f t="shared" si="4"/>
        <v xml:space="preserve"> </v>
      </c>
      <c r="L281" s="152"/>
      <c r="M281" s="153"/>
      <c r="N281" s="152"/>
      <c r="O281" s="152"/>
      <c r="P281" s="152"/>
      <c r="Q281" s="152"/>
      <c r="R281" s="157"/>
      <c r="S281" s="157" t="e">
        <v>#N/A</v>
      </c>
      <c r="T281" s="147"/>
      <c r="U281" s="33" t="s">
        <v>655</v>
      </c>
      <c r="V281" s="171">
        <v>102.68</v>
      </c>
      <c r="W281" s="147" t="s">
        <v>147</v>
      </c>
      <c r="X281" s="147">
        <v>107.32</v>
      </c>
      <c r="AN281" s="148"/>
      <c r="AO281" s="148"/>
      <c r="AP281" s="148"/>
      <c r="AS281" s="148"/>
      <c r="AT281" s="148"/>
    </row>
    <row r="282" spans="1:46" s="33" customFormat="1" hidden="1">
      <c r="A282" s="152"/>
      <c r="B282" s="152">
        <v>3181</v>
      </c>
      <c r="C282" s="152" t="s">
        <v>505</v>
      </c>
      <c r="D282" s="153" t="s">
        <v>839</v>
      </c>
      <c r="E282" s="153"/>
      <c r="F282" s="152"/>
      <c r="G282" s="152"/>
      <c r="H282" s="153"/>
      <c r="I282" s="152"/>
      <c r="J282" s="152"/>
      <c r="K282" s="153" t="str">
        <f t="shared" si="4"/>
        <v xml:space="preserve"> </v>
      </c>
      <c r="L282" s="152"/>
      <c r="M282" s="153"/>
      <c r="N282" s="152"/>
      <c r="O282" s="152"/>
      <c r="P282" s="152"/>
      <c r="Q282" s="152"/>
      <c r="R282" s="157"/>
      <c r="S282" s="157" t="e">
        <v>#N/A</v>
      </c>
      <c r="T282" s="147"/>
      <c r="U282" s="33" t="s">
        <v>655</v>
      </c>
      <c r="V282" s="171">
        <v>102.68</v>
      </c>
      <c r="W282" s="147" t="s">
        <v>147</v>
      </c>
      <c r="X282" s="147">
        <v>107.32</v>
      </c>
      <c r="AN282" s="148"/>
      <c r="AO282" s="148"/>
      <c r="AP282" s="148"/>
      <c r="AS282" s="148"/>
      <c r="AT282" s="148"/>
    </row>
    <row r="283" spans="1:46" s="33" customFormat="1" hidden="1">
      <c r="A283" s="152"/>
      <c r="B283" s="152">
        <v>3182</v>
      </c>
      <c r="C283" s="152" t="s">
        <v>506</v>
      </c>
      <c r="D283" s="153" t="s">
        <v>840</v>
      </c>
      <c r="E283" s="153"/>
      <c r="F283" s="152"/>
      <c r="G283" s="152"/>
      <c r="H283" s="153"/>
      <c r="I283" s="152"/>
      <c r="J283" s="152"/>
      <c r="K283" s="153" t="str">
        <f t="shared" si="4"/>
        <v xml:space="preserve"> </v>
      </c>
      <c r="L283" s="152"/>
      <c r="M283" s="153"/>
      <c r="N283" s="152"/>
      <c r="O283" s="152"/>
      <c r="P283" s="152"/>
      <c r="Q283" s="152"/>
      <c r="R283" s="157"/>
      <c r="S283" s="157" t="e">
        <v>#N/A</v>
      </c>
      <c r="T283" s="147"/>
      <c r="U283" s="33" t="s">
        <v>655</v>
      </c>
      <c r="V283" s="171">
        <v>102.68</v>
      </c>
      <c r="W283" s="147" t="s">
        <v>147</v>
      </c>
      <c r="X283" s="147">
        <v>107.32</v>
      </c>
      <c r="AN283" s="148"/>
      <c r="AO283" s="148"/>
      <c r="AP283" s="148"/>
      <c r="AS283" s="148"/>
      <c r="AT283" s="148"/>
    </row>
    <row r="284" spans="1:46" s="33" customFormat="1" hidden="1">
      <c r="A284" s="152"/>
      <c r="B284" s="152">
        <v>3183</v>
      </c>
      <c r="C284" s="152" t="s">
        <v>507</v>
      </c>
      <c r="D284" s="153" t="s">
        <v>841</v>
      </c>
      <c r="E284" s="153"/>
      <c r="F284" s="152"/>
      <c r="G284" s="152"/>
      <c r="H284" s="153"/>
      <c r="I284" s="152"/>
      <c r="J284" s="152"/>
      <c r="K284" s="153" t="str">
        <f t="shared" si="4"/>
        <v xml:space="preserve"> </v>
      </c>
      <c r="L284" s="152"/>
      <c r="M284" s="153"/>
      <c r="N284" s="152"/>
      <c r="O284" s="152"/>
      <c r="P284" s="152"/>
      <c r="Q284" s="152"/>
      <c r="R284" s="157"/>
      <c r="S284" s="157" t="e">
        <v>#N/A</v>
      </c>
      <c r="T284" s="147"/>
      <c r="U284" s="33" t="s">
        <v>655</v>
      </c>
      <c r="V284" s="171">
        <v>102.68</v>
      </c>
      <c r="W284" s="147" t="s">
        <v>147</v>
      </c>
      <c r="X284" s="147">
        <v>107.32</v>
      </c>
      <c r="AN284" s="148"/>
      <c r="AO284" s="148"/>
      <c r="AP284" s="148"/>
      <c r="AS284" s="148"/>
      <c r="AT284" s="148"/>
    </row>
    <row r="285" spans="1:46" s="33" customFormat="1" hidden="1">
      <c r="A285" s="152"/>
      <c r="B285" s="152">
        <v>3184</v>
      </c>
      <c r="C285" s="152" t="s">
        <v>508</v>
      </c>
      <c r="D285" s="153" t="s">
        <v>842</v>
      </c>
      <c r="E285" s="153"/>
      <c r="F285" s="152"/>
      <c r="G285" s="152"/>
      <c r="H285" s="153"/>
      <c r="I285" s="152"/>
      <c r="J285" s="152"/>
      <c r="K285" s="153" t="str">
        <f t="shared" si="4"/>
        <v xml:space="preserve"> </v>
      </c>
      <c r="L285" s="152"/>
      <c r="M285" s="153"/>
      <c r="N285" s="152"/>
      <c r="O285" s="152"/>
      <c r="P285" s="152"/>
      <c r="Q285" s="152"/>
      <c r="R285" s="157"/>
      <c r="S285" s="157" t="e">
        <v>#N/A</v>
      </c>
      <c r="T285" s="147"/>
      <c r="U285" s="33" t="s">
        <v>655</v>
      </c>
      <c r="V285" s="171">
        <v>102.68</v>
      </c>
      <c r="W285" s="147" t="s">
        <v>147</v>
      </c>
      <c r="X285" s="147">
        <v>107.32</v>
      </c>
      <c r="AN285" s="148"/>
      <c r="AO285" s="148"/>
      <c r="AP285" s="148"/>
      <c r="AS285" s="148"/>
      <c r="AT285" s="148"/>
    </row>
    <row r="286" spans="1:46" s="33" customFormat="1" hidden="1">
      <c r="A286" s="152"/>
      <c r="B286" s="152">
        <v>3185</v>
      </c>
      <c r="C286" s="152" t="s">
        <v>509</v>
      </c>
      <c r="D286" s="153" t="s">
        <v>843</v>
      </c>
      <c r="E286" s="153"/>
      <c r="F286" s="152"/>
      <c r="G286" s="152"/>
      <c r="H286" s="153"/>
      <c r="I286" s="152"/>
      <c r="J286" s="152"/>
      <c r="K286" s="153" t="str">
        <f t="shared" si="4"/>
        <v xml:space="preserve"> </v>
      </c>
      <c r="L286" s="152"/>
      <c r="M286" s="153"/>
      <c r="N286" s="152"/>
      <c r="O286" s="152"/>
      <c r="P286" s="152"/>
      <c r="Q286" s="152"/>
      <c r="R286" s="157"/>
      <c r="S286" s="157" t="e">
        <v>#N/A</v>
      </c>
      <c r="T286" s="147"/>
      <c r="U286" s="33" t="s">
        <v>655</v>
      </c>
      <c r="V286" s="171">
        <v>102.68</v>
      </c>
      <c r="W286" s="147" t="s">
        <v>147</v>
      </c>
      <c r="X286" s="147">
        <v>107.32</v>
      </c>
      <c r="AN286" s="148"/>
      <c r="AO286" s="148"/>
      <c r="AP286" s="148"/>
      <c r="AS286" s="148"/>
      <c r="AT286" s="148"/>
    </row>
    <row r="287" spans="1:46" s="33" customFormat="1" hidden="1">
      <c r="A287" s="152"/>
      <c r="B287" s="152">
        <v>3186</v>
      </c>
      <c r="C287" s="152" t="s">
        <v>510</v>
      </c>
      <c r="D287" s="153" t="s">
        <v>844</v>
      </c>
      <c r="E287" s="153"/>
      <c r="F287" s="152"/>
      <c r="G287" s="152"/>
      <c r="H287" s="153"/>
      <c r="I287" s="152"/>
      <c r="J287" s="152"/>
      <c r="K287" s="153" t="str">
        <f t="shared" si="4"/>
        <v xml:space="preserve"> </v>
      </c>
      <c r="L287" s="152"/>
      <c r="M287" s="153"/>
      <c r="N287" s="152"/>
      <c r="O287" s="152"/>
      <c r="P287" s="152"/>
      <c r="Q287" s="152"/>
      <c r="R287" s="157"/>
      <c r="S287" s="157" t="e">
        <v>#N/A</v>
      </c>
      <c r="T287" s="147"/>
      <c r="U287" s="33" t="s">
        <v>655</v>
      </c>
      <c r="V287" s="171">
        <v>102.68</v>
      </c>
      <c r="W287" s="147" t="s">
        <v>147</v>
      </c>
      <c r="X287" s="147">
        <v>107.32</v>
      </c>
      <c r="AN287" s="148"/>
      <c r="AO287" s="148"/>
      <c r="AP287" s="148"/>
      <c r="AS287" s="148"/>
      <c r="AT287" s="148"/>
    </row>
    <row r="288" spans="1:46" s="33" customFormat="1" hidden="1">
      <c r="A288" s="152"/>
      <c r="B288" s="152">
        <v>3187</v>
      </c>
      <c r="C288" s="152" t="s">
        <v>511</v>
      </c>
      <c r="D288" s="153" t="s">
        <v>845</v>
      </c>
      <c r="E288" s="153"/>
      <c r="F288" s="152"/>
      <c r="G288" s="152"/>
      <c r="H288" s="153"/>
      <c r="I288" s="152"/>
      <c r="J288" s="152"/>
      <c r="K288" s="153" t="str">
        <f t="shared" si="4"/>
        <v xml:space="preserve"> </v>
      </c>
      <c r="L288" s="152"/>
      <c r="M288" s="153"/>
      <c r="N288" s="152"/>
      <c r="O288" s="152"/>
      <c r="P288" s="152"/>
      <c r="Q288" s="152"/>
      <c r="R288" s="157"/>
      <c r="S288" s="157" t="e">
        <v>#N/A</v>
      </c>
      <c r="T288" s="147"/>
      <c r="U288" s="33" t="s">
        <v>655</v>
      </c>
      <c r="V288" s="171">
        <v>102.68</v>
      </c>
      <c r="W288" s="147" t="s">
        <v>147</v>
      </c>
      <c r="X288" s="147">
        <v>107.32</v>
      </c>
      <c r="AN288" s="148"/>
      <c r="AO288" s="148"/>
      <c r="AP288" s="148"/>
      <c r="AS288" s="148"/>
      <c r="AT288" s="148"/>
    </row>
    <row r="289" spans="1:46" s="33" customFormat="1" hidden="1">
      <c r="A289" s="152"/>
      <c r="B289" s="152">
        <v>3188</v>
      </c>
      <c r="C289" s="152" t="s">
        <v>512</v>
      </c>
      <c r="D289" s="153" t="s">
        <v>846</v>
      </c>
      <c r="E289" s="153"/>
      <c r="F289" s="152"/>
      <c r="G289" s="152"/>
      <c r="H289" s="153"/>
      <c r="I289" s="152"/>
      <c r="J289" s="152"/>
      <c r="K289" s="153" t="str">
        <f t="shared" si="4"/>
        <v xml:space="preserve"> </v>
      </c>
      <c r="L289" s="152"/>
      <c r="M289" s="153"/>
      <c r="N289" s="152"/>
      <c r="O289" s="152"/>
      <c r="P289" s="152"/>
      <c r="Q289" s="152"/>
      <c r="R289" s="157"/>
      <c r="S289" s="157" t="e">
        <v>#N/A</v>
      </c>
      <c r="T289" s="147"/>
      <c r="U289" s="33" t="s">
        <v>655</v>
      </c>
      <c r="V289" s="171">
        <v>102.68</v>
      </c>
      <c r="W289" s="147" t="s">
        <v>147</v>
      </c>
      <c r="X289" s="147">
        <v>107.32</v>
      </c>
      <c r="AN289" s="148"/>
      <c r="AO289" s="148"/>
      <c r="AP289" s="148"/>
      <c r="AS289" s="148"/>
      <c r="AT289" s="148"/>
    </row>
    <row r="290" spans="1:46" s="33" customFormat="1" hidden="1">
      <c r="A290" s="152"/>
      <c r="B290" s="152">
        <v>3189</v>
      </c>
      <c r="C290" s="152" t="s">
        <v>513</v>
      </c>
      <c r="D290" s="153" t="s">
        <v>847</v>
      </c>
      <c r="E290" s="153"/>
      <c r="F290" s="152"/>
      <c r="G290" s="152"/>
      <c r="H290" s="153"/>
      <c r="I290" s="152"/>
      <c r="J290" s="152"/>
      <c r="K290" s="153" t="str">
        <f t="shared" si="4"/>
        <v xml:space="preserve"> </v>
      </c>
      <c r="L290" s="152"/>
      <c r="M290" s="153"/>
      <c r="N290" s="152"/>
      <c r="O290" s="152"/>
      <c r="P290" s="152"/>
      <c r="Q290" s="152"/>
      <c r="R290" s="157"/>
      <c r="S290" s="157" t="e">
        <v>#N/A</v>
      </c>
      <c r="T290" s="147"/>
      <c r="U290" s="33" t="s">
        <v>655</v>
      </c>
      <c r="V290" s="171">
        <v>102.68</v>
      </c>
      <c r="W290" s="147" t="s">
        <v>147</v>
      </c>
      <c r="X290" s="147">
        <v>107.32</v>
      </c>
      <c r="AN290" s="148"/>
      <c r="AO290" s="148"/>
      <c r="AP290" s="148"/>
      <c r="AS290" s="148"/>
      <c r="AT290" s="148"/>
    </row>
    <row r="291" spans="1:46" s="33" customFormat="1" hidden="1">
      <c r="A291" s="152"/>
      <c r="B291" s="152">
        <v>3190</v>
      </c>
      <c r="C291" s="152" t="s">
        <v>514</v>
      </c>
      <c r="D291" s="153" t="s">
        <v>848</v>
      </c>
      <c r="E291" s="153"/>
      <c r="F291" s="152"/>
      <c r="G291" s="152"/>
      <c r="H291" s="153"/>
      <c r="I291" s="152"/>
      <c r="J291" s="152"/>
      <c r="K291" s="153" t="str">
        <f t="shared" ref="K291:K311" si="5">I292&amp;" "&amp;J292</f>
        <v xml:space="preserve"> </v>
      </c>
      <c r="L291" s="152"/>
      <c r="M291" s="153"/>
      <c r="N291" s="152"/>
      <c r="O291" s="152"/>
      <c r="P291" s="152"/>
      <c r="Q291" s="152"/>
      <c r="R291" s="157"/>
      <c r="S291" s="157" t="e">
        <v>#N/A</v>
      </c>
      <c r="T291" s="147"/>
      <c r="U291" s="33" t="s">
        <v>655</v>
      </c>
      <c r="V291" s="171">
        <v>102.68</v>
      </c>
      <c r="W291" s="147" t="s">
        <v>147</v>
      </c>
      <c r="X291" s="147">
        <v>107.32</v>
      </c>
      <c r="AN291" s="148"/>
      <c r="AO291" s="148"/>
      <c r="AP291" s="148"/>
      <c r="AS291" s="148"/>
      <c r="AT291" s="148"/>
    </row>
    <row r="292" spans="1:46" s="33" customFormat="1" hidden="1">
      <c r="A292" s="152"/>
      <c r="B292" s="152">
        <v>3191</v>
      </c>
      <c r="C292" s="152" t="s">
        <v>515</v>
      </c>
      <c r="D292" s="153" t="s">
        <v>849</v>
      </c>
      <c r="E292" s="153"/>
      <c r="F292" s="152"/>
      <c r="G292" s="152"/>
      <c r="H292" s="153"/>
      <c r="I292" s="152"/>
      <c r="J292" s="152"/>
      <c r="K292" s="153" t="str">
        <f t="shared" si="5"/>
        <v xml:space="preserve"> </v>
      </c>
      <c r="L292" s="152"/>
      <c r="M292" s="153"/>
      <c r="N292" s="152"/>
      <c r="O292" s="152"/>
      <c r="P292" s="152"/>
      <c r="Q292" s="152"/>
      <c r="R292" s="157"/>
      <c r="S292" s="157" t="e">
        <v>#N/A</v>
      </c>
      <c r="T292" s="147"/>
      <c r="U292" s="33" t="s">
        <v>655</v>
      </c>
      <c r="V292" s="171">
        <v>102.68</v>
      </c>
      <c r="W292" s="147" t="s">
        <v>147</v>
      </c>
      <c r="X292" s="147">
        <v>107.32</v>
      </c>
      <c r="AN292" s="148"/>
      <c r="AO292" s="148"/>
      <c r="AP292" s="148"/>
      <c r="AS292" s="148"/>
      <c r="AT292" s="148"/>
    </row>
    <row r="293" spans="1:46" s="33" customFormat="1" hidden="1">
      <c r="A293" s="152"/>
      <c r="B293" s="152">
        <v>3192</v>
      </c>
      <c r="C293" s="152" t="s">
        <v>516</v>
      </c>
      <c r="D293" s="153" t="s">
        <v>850</v>
      </c>
      <c r="E293" s="153"/>
      <c r="F293" s="152"/>
      <c r="G293" s="152"/>
      <c r="H293" s="153"/>
      <c r="I293" s="152"/>
      <c r="J293" s="152"/>
      <c r="K293" s="153" t="str">
        <f t="shared" si="5"/>
        <v xml:space="preserve"> </v>
      </c>
      <c r="L293" s="152"/>
      <c r="M293" s="153"/>
      <c r="N293" s="152"/>
      <c r="O293" s="152"/>
      <c r="P293" s="152"/>
      <c r="Q293" s="152"/>
      <c r="R293" s="157"/>
      <c r="S293" s="157" t="e">
        <v>#N/A</v>
      </c>
      <c r="T293" s="147"/>
      <c r="U293" s="33" t="s">
        <v>655</v>
      </c>
      <c r="V293" s="171">
        <v>102.68</v>
      </c>
      <c r="W293" s="147" t="s">
        <v>147</v>
      </c>
      <c r="X293" s="147">
        <v>107.32</v>
      </c>
      <c r="AN293" s="148"/>
      <c r="AO293" s="148"/>
      <c r="AP293" s="148"/>
      <c r="AS293" s="148"/>
      <c r="AT293" s="148"/>
    </row>
    <row r="294" spans="1:46" s="33" customFormat="1" hidden="1">
      <c r="A294" s="152"/>
      <c r="B294" s="152">
        <v>3193</v>
      </c>
      <c r="C294" s="152" t="s">
        <v>517</v>
      </c>
      <c r="D294" s="153" t="s">
        <v>851</v>
      </c>
      <c r="E294" s="153"/>
      <c r="F294" s="152"/>
      <c r="G294" s="152"/>
      <c r="H294" s="153"/>
      <c r="I294" s="152"/>
      <c r="J294" s="152"/>
      <c r="K294" s="153" t="str">
        <f t="shared" si="5"/>
        <v xml:space="preserve"> </v>
      </c>
      <c r="L294" s="152"/>
      <c r="M294" s="153"/>
      <c r="N294" s="152"/>
      <c r="O294" s="152"/>
      <c r="P294" s="152"/>
      <c r="Q294" s="152"/>
      <c r="R294" s="157"/>
      <c r="S294" s="157" t="e">
        <v>#N/A</v>
      </c>
      <c r="T294" s="147"/>
      <c r="U294" s="33" t="s">
        <v>655</v>
      </c>
      <c r="V294" s="171">
        <v>102.68</v>
      </c>
      <c r="W294" s="147" t="s">
        <v>147</v>
      </c>
      <c r="X294" s="147">
        <v>107.32</v>
      </c>
      <c r="AN294" s="148"/>
      <c r="AO294" s="148"/>
      <c r="AP294" s="148"/>
      <c r="AS294" s="148"/>
      <c r="AT294" s="148"/>
    </row>
    <row r="295" spans="1:46" s="33" customFormat="1" hidden="1">
      <c r="A295" s="152"/>
      <c r="B295" s="152">
        <v>3194</v>
      </c>
      <c r="C295" s="152" t="s">
        <v>518</v>
      </c>
      <c r="D295" s="153" t="s">
        <v>852</v>
      </c>
      <c r="E295" s="153"/>
      <c r="F295" s="152"/>
      <c r="G295" s="152"/>
      <c r="H295" s="153"/>
      <c r="I295" s="152"/>
      <c r="J295" s="152"/>
      <c r="K295" s="153" t="str">
        <f t="shared" si="5"/>
        <v xml:space="preserve"> </v>
      </c>
      <c r="L295" s="152"/>
      <c r="M295" s="153"/>
      <c r="N295" s="152"/>
      <c r="O295" s="152"/>
      <c r="P295" s="152"/>
      <c r="Q295" s="152"/>
      <c r="R295" s="157"/>
      <c r="S295" s="157" t="e">
        <v>#N/A</v>
      </c>
      <c r="T295" s="147"/>
      <c r="U295" s="33" t="s">
        <v>655</v>
      </c>
      <c r="V295" s="171">
        <v>102.68</v>
      </c>
      <c r="W295" s="147" t="s">
        <v>147</v>
      </c>
      <c r="X295" s="147">
        <v>107.32</v>
      </c>
      <c r="AN295" s="148"/>
      <c r="AO295" s="148"/>
      <c r="AP295" s="148"/>
      <c r="AS295" s="148"/>
      <c r="AT295" s="148"/>
    </row>
    <row r="296" spans="1:46" s="33" customFormat="1" hidden="1">
      <c r="A296" s="152"/>
      <c r="B296" s="152">
        <v>3195</v>
      </c>
      <c r="C296" s="152" t="s">
        <v>519</v>
      </c>
      <c r="D296" s="153" t="s">
        <v>853</v>
      </c>
      <c r="E296" s="153"/>
      <c r="F296" s="152"/>
      <c r="G296" s="152"/>
      <c r="H296" s="153"/>
      <c r="I296" s="152"/>
      <c r="J296" s="152"/>
      <c r="K296" s="153" t="str">
        <f t="shared" si="5"/>
        <v xml:space="preserve"> </v>
      </c>
      <c r="L296" s="152"/>
      <c r="M296" s="153"/>
      <c r="N296" s="152"/>
      <c r="O296" s="152"/>
      <c r="P296" s="152"/>
      <c r="Q296" s="152"/>
      <c r="R296" s="157"/>
      <c r="S296" s="157" t="e">
        <v>#N/A</v>
      </c>
      <c r="T296" s="147"/>
      <c r="U296" s="33" t="s">
        <v>655</v>
      </c>
      <c r="V296" s="171">
        <v>102.68</v>
      </c>
      <c r="W296" s="147" t="s">
        <v>147</v>
      </c>
      <c r="X296" s="147">
        <v>107.32</v>
      </c>
      <c r="AN296" s="148"/>
      <c r="AO296" s="148"/>
      <c r="AP296" s="148"/>
      <c r="AS296" s="148"/>
      <c r="AT296" s="148"/>
    </row>
    <row r="297" spans="1:46" s="33" customFormat="1" hidden="1">
      <c r="A297" s="152"/>
      <c r="B297" s="152">
        <v>3196</v>
      </c>
      <c r="C297" s="152" t="s">
        <v>520</v>
      </c>
      <c r="D297" s="153" t="s">
        <v>854</v>
      </c>
      <c r="E297" s="153"/>
      <c r="F297" s="152"/>
      <c r="G297" s="152"/>
      <c r="H297" s="153"/>
      <c r="I297" s="152"/>
      <c r="J297" s="152"/>
      <c r="K297" s="153" t="str">
        <f t="shared" si="5"/>
        <v xml:space="preserve"> </v>
      </c>
      <c r="L297" s="152"/>
      <c r="M297" s="153"/>
      <c r="N297" s="152"/>
      <c r="O297" s="152"/>
      <c r="P297" s="152"/>
      <c r="Q297" s="152"/>
      <c r="R297" s="157"/>
      <c r="S297" s="157" t="e">
        <v>#N/A</v>
      </c>
      <c r="T297" s="147"/>
      <c r="U297" s="33" t="s">
        <v>655</v>
      </c>
      <c r="V297" s="171">
        <v>102.68</v>
      </c>
      <c r="W297" s="147" t="s">
        <v>147</v>
      </c>
      <c r="X297" s="147">
        <v>107.32</v>
      </c>
      <c r="AN297" s="148"/>
      <c r="AO297" s="148"/>
      <c r="AP297" s="148"/>
      <c r="AS297" s="148"/>
      <c r="AT297" s="148"/>
    </row>
    <row r="298" spans="1:46" s="33" customFormat="1" hidden="1">
      <c r="A298" s="152"/>
      <c r="B298" s="152">
        <v>3197</v>
      </c>
      <c r="C298" s="152" t="s">
        <v>521</v>
      </c>
      <c r="D298" s="153" t="s">
        <v>855</v>
      </c>
      <c r="E298" s="153"/>
      <c r="F298" s="152"/>
      <c r="G298" s="152"/>
      <c r="H298" s="153"/>
      <c r="I298" s="152"/>
      <c r="J298" s="152"/>
      <c r="K298" s="153" t="str">
        <f t="shared" si="5"/>
        <v xml:space="preserve"> </v>
      </c>
      <c r="L298" s="152"/>
      <c r="M298" s="153"/>
      <c r="N298" s="152"/>
      <c r="O298" s="152"/>
      <c r="P298" s="152"/>
      <c r="Q298" s="152"/>
      <c r="R298" s="157"/>
      <c r="S298" s="157" t="e">
        <v>#N/A</v>
      </c>
      <c r="T298" s="147"/>
      <c r="U298" s="33" t="s">
        <v>655</v>
      </c>
      <c r="V298" s="171">
        <v>102.68</v>
      </c>
      <c r="W298" s="147" t="s">
        <v>147</v>
      </c>
      <c r="X298" s="147">
        <v>107.32</v>
      </c>
      <c r="AN298" s="148"/>
      <c r="AO298" s="148"/>
      <c r="AP298" s="148"/>
      <c r="AS298" s="148"/>
      <c r="AT298" s="148"/>
    </row>
    <row r="299" spans="1:46" s="33" customFormat="1" hidden="1">
      <c r="A299" s="152"/>
      <c r="B299" s="152">
        <v>3198</v>
      </c>
      <c r="C299" s="152" t="s">
        <v>522</v>
      </c>
      <c r="D299" s="153" t="s">
        <v>856</v>
      </c>
      <c r="E299" s="153"/>
      <c r="F299" s="152"/>
      <c r="G299" s="152"/>
      <c r="H299" s="153"/>
      <c r="I299" s="152"/>
      <c r="J299" s="152"/>
      <c r="K299" s="153" t="str">
        <f t="shared" si="5"/>
        <v xml:space="preserve"> </v>
      </c>
      <c r="L299" s="152"/>
      <c r="M299" s="153"/>
      <c r="N299" s="152"/>
      <c r="O299" s="152"/>
      <c r="P299" s="152"/>
      <c r="Q299" s="152"/>
      <c r="R299" s="157"/>
      <c r="S299" s="157" t="e">
        <v>#N/A</v>
      </c>
      <c r="T299" s="147"/>
      <c r="U299" s="33" t="s">
        <v>655</v>
      </c>
      <c r="V299" s="171">
        <v>102.68</v>
      </c>
      <c r="W299" s="147" t="s">
        <v>147</v>
      </c>
      <c r="X299" s="147">
        <v>107.32</v>
      </c>
      <c r="AN299" s="148"/>
      <c r="AO299" s="148"/>
      <c r="AP299" s="148"/>
      <c r="AS299" s="148"/>
      <c r="AT299" s="148"/>
    </row>
    <row r="300" spans="1:46" s="33" customFormat="1" hidden="1">
      <c r="A300" s="152"/>
      <c r="B300" s="152">
        <v>3199</v>
      </c>
      <c r="C300" s="152" t="s">
        <v>523</v>
      </c>
      <c r="D300" s="153" t="s">
        <v>857</v>
      </c>
      <c r="E300" s="153"/>
      <c r="F300" s="152"/>
      <c r="G300" s="152"/>
      <c r="H300" s="153"/>
      <c r="I300" s="152"/>
      <c r="J300" s="152"/>
      <c r="K300" s="153" t="str">
        <f t="shared" si="5"/>
        <v xml:space="preserve"> </v>
      </c>
      <c r="L300" s="152"/>
      <c r="M300" s="153"/>
      <c r="N300" s="152"/>
      <c r="O300" s="152"/>
      <c r="P300" s="152"/>
      <c r="Q300" s="152"/>
      <c r="R300" s="157"/>
      <c r="S300" s="157" t="e">
        <v>#N/A</v>
      </c>
      <c r="T300" s="147"/>
      <c r="U300" s="33" t="s">
        <v>655</v>
      </c>
      <c r="V300" s="171">
        <v>102.68</v>
      </c>
      <c r="W300" s="147" t="s">
        <v>147</v>
      </c>
      <c r="X300" s="147">
        <v>107.32</v>
      </c>
      <c r="AN300" s="148"/>
      <c r="AO300" s="148"/>
      <c r="AP300" s="148"/>
      <c r="AS300" s="148"/>
      <c r="AT300" s="148"/>
    </row>
    <row r="301" spans="1:46" s="33" customFormat="1" hidden="1">
      <c r="A301" s="152"/>
      <c r="B301" s="152">
        <v>3200</v>
      </c>
      <c r="C301" s="152" t="s">
        <v>524</v>
      </c>
      <c r="D301" s="153" t="s">
        <v>858</v>
      </c>
      <c r="E301" s="153"/>
      <c r="F301" s="152"/>
      <c r="G301" s="152"/>
      <c r="H301" s="153"/>
      <c r="I301" s="152"/>
      <c r="J301" s="152"/>
      <c r="K301" s="153" t="str">
        <f t="shared" si="5"/>
        <v xml:space="preserve"> </v>
      </c>
      <c r="L301" s="152"/>
      <c r="M301" s="153"/>
      <c r="N301" s="152"/>
      <c r="O301" s="152"/>
      <c r="P301" s="152"/>
      <c r="Q301" s="152"/>
      <c r="R301" s="157"/>
      <c r="S301" s="157" t="e">
        <v>#N/A</v>
      </c>
      <c r="T301" s="147"/>
      <c r="U301" s="33" t="s">
        <v>655</v>
      </c>
      <c r="V301" s="171">
        <v>102.68</v>
      </c>
      <c r="W301" s="147" t="s">
        <v>147</v>
      </c>
      <c r="X301" s="147">
        <v>107.32</v>
      </c>
      <c r="AN301" s="148"/>
      <c r="AO301" s="148"/>
      <c r="AP301" s="148"/>
      <c r="AS301" s="148"/>
      <c r="AT301" s="148"/>
    </row>
    <row r="302" spans="1:46" s="33" customFormat="1" hidden="1">
      <c r="A302" s="152"/>
      <c r="B302" s="152">
        <v>3201</v>
      </c>
      <c r="C302" s="152" t="s">
        <v>525</v>
      </c>
      <c r="D302" s="153" t="s">
        <v>859</v>
      </c>
      <c r="E302" s="153"/>
      <c r="F302" s="152"/>
      <c r="G302" s="152"/>
      <c r="H302" s="153"/>
      <c r="I302" s="152"/>
      <c r="J302" s="152"/>
      <c r="K302" s="153" t="str">
        <f t="shared" si="5"/>
        <v xml:space="preserve"> </v>
      </c>
      <c r="L302" s="152"/>
      <c r="M302" s="153"/>
      <c r="N302" s="152"/>
      <c r="O302" s="152"/>
      <c r="P302" s="152"/>
      <c r="Q302" s="152"/>
      <c r="R302" s="157"/>
      <c r="S302" s="157" t="e">
        <v>#N/A</v>
      </c>
      <c r="T302" s="147"/>
      <c r="U302" s="33" t="s">
        <v>655</v>
      </c>
      <c r="V302" s="171">
        <v>102.68</v>
      </c>
      <c r="W302" s="147" t="s">
        <v>147</v>
      </c>
      <c r="X302" s="147">
        <v>107.32</v>
      </c>
      <c r="AN302" s="148"/>
      <c r="AO302" s="148"/>
      <c r="AP302" s="148"/>
      <c r="AS302" s="148"/>
      <c r="AT302" s="148"/>
    </row>
    <row r="303" spans="1:46" s="33" customFormat="1" hidden="1">
      <c r="A303" s="152"/>
      <c r="B303" s="152">
        <v>3202</v>
      </c>
      <c r="C303" s="152" t="s">
        <v>526</v>
      </c>
      <c r="D303" s="153" t="s">
        <v>860</v>
      </c>
      <c r="E303" s="153"/>
      <c r="F303" s="152"/>
      <c r="G303" s="152"/>
      <c r="H303" s="153"/>
      <c r="I303" s="152"/>
      <c r="J303" s="152"/>
      <c r="K303" s="153" t="str">
        <f t="shared" si="5"/>
        <v xml:space="preserve"> </v>
      </c>
      <c r="L303" s="152"/>
      <c r="M303" s="153"/>
      <c r="N303" s="152"/>
      <c r="O303" s="152"/>
      <c r="P303" s="152"/>
      <c r="Q303" s="152"/>
      <c r="R303" s="157"/>
      <c r="S303" s="157" t="e">
        <v>#N/A</v>
      </c>
      <c r="T303" s="147"/>
      <c r="U303" s="33" t="s">
        <v>655</v>
      </c>
      <c r="V303" s="171">
        <v>102.68</v>
      </c>
      <c r="W303" s="147" t="s">
        <v>147</v>
      </c>
      <c r="X303" s="147">
        <v>107.32</v>
      </c>
      <c r="AN303" s="148"/>
      <c r="AO303" s="148"/>
      <c r="AP303" s="148"/>
      <c r="AS303" s="148"/>
      <c r="AT303" s="148"/>
    </row>
    <row r="304" spans="1:46" s="33" customFormat="1" hidden="1">
      <c r="A304" s="152"/>
      <c r="B304" s="152">
        <v>3203</v>
      </c>
      <c r="C304" s="152" t="s">
        <v>527</v>
      </c>
      <c r="D304" s="153" t="s">
        <v>861</v>
      </c>
      <c r="E304" s="153"/>
      <c r="F304" s="152"/>
      <c r="G304" s="152"/>
      <c r="H304" s="153"/>
      <c r="I304" s="152"/>
      <c r="J304" s="152"/>
      <c r="K304" s="153" t="str">
        <f t="shared" si="5"/>
        <v xml:space="preserve"> </v>
      </c>
      <c r="L304" s="152"/>
      <c r="M304" s="153"/>
      <c r="N304" s="152"/>
      <c r="O304" s="152"/>
      <c r="P304" s="152"/>
      <c r="Q304" s="152"/>
      <c r="R304" s="157"/>
      <c r="S304" s="157" t="e">
        <v>#N/A</v>
      </c>
      <c r="T304" s="147"/>
      <c r="U304" s="33" t="s">
        <v>655</v>
      </c>
      <c r="V304" s="171">
        <v>102.68</v>
      </c>
      <c r="W304" s="147" t="s">
        <v>147</v>
      </c>
      <c r="X304" s="147">
        <v>107.32</v>
      </c>
      <c r="AN304" s="148"/>
      <c r="AO304" s="148"/>
      <c r="AP304" s="148"/>
      <c r="AS304" s="148"/>
      <c r="AT304" s="148"/>
    </row>
    <row r="305" spans="1:46" s="33" customFormat="1" hidden="1">
      <c r="A305" s="152"/>
      <c r="B305" s="152">
        <v>3204</v>
      </c>
      <c r="C305" s="152" t="s">
        <v>528</v>
      </c>
      <c r="D305" s="153" t="s">
        <v>862</v>
      </c>
      <c r="E305" s="153"/>
      <c r="F305" s="152"/>
      <c r="G305" s="152"/>
      <c r="H305" s="153"/>
      <c r="I305" s="152"/>
      <c r="J305" s="152"/>
      <c r="K305" s="153" t="str">
        <f t="shared" si="5"/>
        <v xml:space="preserve"> </v>
      </c>
      <c r="L305" s="152"/>
      <c r="M305" s="153"/>
      <c r="N305" s="152"/>
      <c r="O305" s="152"/>
      <c r="P305" s="152"/>
      <c r="Q305" s="152"/>
      <c r="R305" s="157"/>
      <c r="S305" s="157" t="e">
        <v>#N/A</v>
      </c>
      <c r="T305" s="147"/>
      <c r="U305" s="33" t="s">
        <v>655</v>
      </c>
      <c r="V305" s="171">
        <v>102.68</v>
      </c>
      <c r="W305" s="147" t="s">
        <v>147</v>
      </c>
      <c r="X305" s="147">
        <v>107.32</v>
      </c>
      <c r="AN305" s="148"/>
      <c r="AO305" s="148"/>
      <c r="AP305" s="148"/>
      <c r="AS305" s="148"/>
      <c r="AT305" s="148"/>
    </row>
    <row r="306" spans="1:46" s="33" customFormat="1" hidden="1">
      <c r="A306" s="152"/>
      <c r="B306" s="152">
        <v>3205</v>
      </c>
      <c r="C306" s="152" t="s">
        <v>529</v>
      </c>
      <c r="D306" s="153" t="s">
        <v>863</v>
      </c>
      <c r="E306" s="153"/>
      <c r="F306" s="152"/>
      <c r="G306" s="152"/>
      <c r="H306" s="153"/>
      <c r="I306" s="152"/>
      <c r="J306" s="152"/>
      <c r="K306" s="153" t="str">
        <f t="shared" si="5"/>
        <v xml:space="preserve"> </v>
      </c>
      <c r="L306" s="152"/>
      <c r="M306" s="153"/>
      <c r="N306" s="152"/>
      <c r="O306" s="152"/>
      <c r="P306" s="152"/>
      <c r="Q306" s="152"/>
      <c r="R306" s="157"/>
      <c r="S306" s="157" t="e">
        <v>#N/A</v>
      </c>
      <c r="T306" s="147"/>
      <c r="U306" s="33" t="s">
        <v>655</v>
      </c>
      <c r="V306" s="171">
        <v>102.68</v>
      </c>
      <c r="W306" s="147" t="s">
        <v>147</v>
      </c>
      <c r="X306" s="147">
        <v>107.32</v>
      </c>
      <c r="AN306" s="148"/>
      <c r="AO306" s="148"/>
      <c r="AP306" s="148"/>
      <c r="AS306" s="148"/>
      <c r="AT306" s="148"/>
    </row>
    <row r="307" spans="1:46" s="33" customFormat="1" hidden="1">
      <c r="A307" s="152"/>
      <c r="B307" s="152">
        <v>3206</v>
      </c>
      <c r="C307" s="152" t="s">
        <v>530</v>
      </c>
      <c r="D307" s="153" t="s">
        <v>864</v>
      </c>
      <c r="E307" s="153"/>
      <c r="F307" s="152"/>
      <c r="G307" s="152"/>
      <c r="H307" s="153"/>
      <c r="I307" s="152"/>
      <c r="J307" s="152"/>
      <c r="K307" s="153" t="str">
        <f t="shared" si="5"/>
        <v xml:space="preserve"> </v>
      </c>
      <c r="L307" s="152"/>
      <c r="M307" s="153"/>
      <c r="N307" s="152"/>
      <c r="O307" s="152"/>
      <c r="P307" s="152"/>
      <c r="Q307" s="152"/>
      <c r="R307" s="157"/>
      <c r="S307" s="157" t="e">
        <v>#N/A</v>
      </c>
      <c r="T307" s="147"/>
      <c r="U307" s="33" t="s">
        <v>655</v>
      </c>
      <c r="V307" s="171">
        <v>102.68</v>
      </c>
      <c r="W307" s="147" t="s">
        <v>147</v>
      </c>
      <c r="X307" s="147">
        <v>107.32</v>
      </c>
      <c r="AN307" s="148"/>
      <c r="AO307" s="148"/>
      <c r="AP307" s="148"/>
      <c r="AS307" s="148"/>
      <c r="AT307" s="148"/>
    </row>
    <row r="308" spans="1:46" s="33" customFormat="1" hidden="1">
      <c r="A308" s="152"/>
      <c r="B308" s="152">
        <v>3207</v>
      </c>
      <c r="C308" s="152" t="s">
        <v>531</v>
      </c>
      <c r="D308" s="153" t="s">
        <v>865</v>
      </c>
      <c r="E308" s="153"/>
      <c r="F308" s="152"/>
      <c r="G308" s="152"/>
      <c r="H308" s="153"/>
      <c r="I308" s="152"/>
      <c r="J308" s="152"/>
      <c r="K308" s="153" t="str">
        <f t="shared" si="5"/>
        <v xml:space="preserve"> </v>
      </c>
      <c r="L308" s="152"/>
      <c r="M308" s="153"/>
      <c r="N308" s="152"/>
      <c r="O308" s="152"/>
      <c r="P308" s="152"/>
      <c r="Q308" s="152"/>
      <c r="R308" s="157"/>
      <c r="S308" s="157" t="e">
        <v>#N/A</v>
      </c>
      <c r="T308" s="147"/>
      <c r="U308" s="33" t="s">
        <v>655</v>
      </c>
      <c r="V308" s="171">
        <v>102.68</v>
      </c>
      <c r="W308" s="147" t="s">
        <v>147</v>
      </c>
      <c r="X308" s="147">
        <v>107.32</v>
      </c>
      <c r="AN308" s="148"/>
      <c r="AO308" s="148"/>
      <c r="AP308" s="148"/>
      <c r="AS308" s="148"/>
      <c r="AT308" s="148"/>
    </row>
    <row r="309" spans="1:46" s="33" customFormat="1" hidden="1">
      <c r="A309" s="152"/>
      <c r="B309" s="152">
        <v>3208</v>
      </c>
      <c r="C309" s="152" t="s">
        <v>532</v>
      </c>
      <c r="D309" s="153" t="s">
        <v>866</v>
      </c>
      <c r="E309" s="153"/>
      <c r="F309" s="152"/>
      <c r="G309" s="152"/>
      <c r="H309" s="153"/>
      <c r="I309" s="152"/>
      <c r="J309" s="152"/>
      <c r="K309" s="153" t="str">
        <f t="shared" si="5"/>
        <v xml:space="preserve"> </v>
      </c>
      <c r="L309" s="152"/>
      <c r="M309" s="153"/>
      <c r="N309" s="152"/>
      <c r="O309" s="152"/>
      <c r="P309" s="152"/>
      <c r="Q309" s="152"/>
      <c r="R309" s="157"/>
      <c r="S309" s="157" t="e">
        <v>#N/A</v>
      </c>
      <c r="T309" s="147"/>
      <c r="U309" s="33" t="s">
        <v>655</v>
      </c>
      <c r="V309" s="171">
        <v>102.68</v>
      </c>
      <c r="W309" s="147" t="s">
        <v>147</v>
      </c>
      <c r="X309" s="147">
        <v>107.32</v>
      </c>
      <c r="AN309" s="148"/>
      <c r="AO309" s="148"/>
      <c r="AP309" s="148"/>
      <c r="AS309" s="148"/>
      <c r="AT309" s="148"/>
    </row>
    <row r="310" spans="1:46" s="33" customFormat="1" hidden="1">
      <c r="A310" s="152"/>
      <c r="B310" s="152">
        <v>3209</v>
      </c>
      <c r="C310" s="152" t="s">
        <v>533</v>
      </c>
      <c r="D310" s="153" t="s">
        <v>867</v>
      </c>
      <c r="E310" s="153"/>
      <c r="F310" s="152"/>
      <c r="G310" s="152"/>
      <c r="H310" s="153"/>
      <c r="I310" s="152"/>
      <c r="J310" s="152"/>
      <c r="K310" s="153" t="str">
        <f t="shared" si="5"/>
        <v xml:space="preserve"> </v>
      </c>
      <c r="L310" s="152"/>
      <c r="M310" s="153"/>
      <c r="N310" s="152"/>
      <c r="O310" s="152"/>
      <c r="P310" s="152"/>
      <c r="Q310" s="152"/>
      <c r="R310" s="157"/>
      <c r="S310" s="157" t="e">
        <v>#N/A</v>
      </c>
      <c r="T310" s="147"/>
      <c r="U310" s="33" t="s">
        <v>655</v>
      </c>
      <c r="V310" s="171">
        <v>102.68</v>
      </c>
      <c r="W310" s="147" t="s">
        <v>147</v>
      </c>
      <c r="X310" s="147">
        <v>107.32</v>
      </c>
      <c r="AN310" s="148"/>
      <c r="AO310" s="148"/>
      <c r="AP310" s="148"/>
      <c r="AS310" s="148"/>
      <c r="AT310" s="148"/>
    </row>
    <row r="311" spans="1:46" s="33" customFormat="1" hidden="1">
      <c r="A311" s="152"/>
      <c r="B311" s="152">
        <v>3210</v>
      </c>
      <c r="C311" s="152" t="s">
        <v>534</v>
      </c>
      <c r="D311" s="153" t="s">
        <v>868</v>
      </c>
      <c r="E311" s="153"/>
      <c r="F311" s="152"/>
      <c r="G311" s="152"/>
      <c r="H311" s="153"/>
      <c r="I311" s="152"/>
      <c r="J311" s="152"/>
      <c r="K311" s="153" t="str">
        <f t="shared" si="5"/>
        <v xml:space="preserve"> </v>
      </c>
      <c r="L311" s="152"/>
      <c r="M311" s="153"/>
      <c r="N311" s="152"/>
      <c r="O311" s="152"/>
      <c r="P311" s="152"/>
      <c r="Q311" s="152"/>
      <c r="R311" s="157"/>
      <c r="S311" s="157" t="e">
        <v>#N/A</v>
      </c>
      <c r="T311" s="147"/>
      <c r="U311" s="33" t="s">
        <v>655</v>
      </c>
      <c r="V311" s="171">
        <v>102.68</v>
      </c>
      <c r="W311" s="147" t="s">
        <v>147</v>
      </c>
      <c r="X311" s="147">
        <v>107.32</v>
      </c>
      <c r="AN311" s="148"/>
      <c r="AO311" s="148"/>
      <c r="AP311" s="148"/>
      <c r="AS311" s="148"/>
      <c r="AT311" s="148"/>
    </row>
    <row r="312" spans="1:46" s="33" customFormat="1" hidden="1">
      <c r="A312" s="152"/>
      <c r="B312" s="152">
        <v>3211</v>
      </c>
      <c r="C312" s="152" t="s">
        <v>535</v>
      </c>
      <c r="D312" s="153" t="s">
        <v>869</v>
      </c>
      <c r="E312" s="153"/>
      <c r="F312" s="152"/>
      <c r="G312" s="152"/>
      <c r="H312" s="153"/>
      <c r="I312" s="152"/>
      <c r="J312" s="152"/>
      <c r="K312" s="153" t="str">
        <f t="shared" ref="K312:K343" si="6">I314&amp;" "&amp;J313</f>
        <v xml:space="preserve"> </v>
      </c>
      <c r="L312" s="152"/>
      <c r="M312" s="153"/>
      <c r="N312" s="152"/>
      <c r="O312" s="152"/>
      <c r="P312" s="152"/>
      <c r="Q312" s="152"/>
      <c r="R312" s="157"/>
      <c r="S312" s="157" t="e">
        <v>#N/A</v>
      </c>
      <c r="T312" s="147"/>
      <c r="U312" s="33" t="s">
        <v>655</v>
      </c>
      <c r="V312" s="171">
        <v>102.68</v>
      </c>
      <c r="W312" s="147" t="s">
        <v>147</v>
      </c>
      <c r="X312" s="147">
        <v>107.32</v>
      </c>
      <c r="AN312" s="148"/>
      <c r="AO312" s="148"/>
      <c r="AP312" s="148"/>
      <c r="AS312" s="148"/>
      <c r="AT312" s="148"/>
    </row>
    <row r="313" spans="1:46" s="33" customFormat="1" hidden="1">
      <c r="A313" s="152"/>
      <c r="B313" s="152">
        <v>3212</v>
      </c>
      <c r="C313" s="152" t="s">
        <v>536</v>
      </c>
      <c r="D313" s="153" t="s">
        <v>870</v>
      </c>
      <c r="E313" s="153"/>
      <c r="F313" s="152"/>
      <c r="G313" s="152"/>
      <c r="H313" s="153"/>
      <c r="I313" s="152"/>
      <c r="J313" s="152"/>
      <c r="K313" s="153" t="str">
        <f t="shared" si="6"/>
        <v xml:space="preserve"> </v>
      </c>
      <c r="L313" s="152"/>
      <c r="M313" s="153"/>
      <c r="N313" s="152"/>
      <c r="O313" s="152"/>
      <c r="P313" s="152"/>
      <c r="Q313" s="152"/>
      <c r="R313" s="157"/>
      <c r="S313" s="157" t="e">
        <v>#N/A</v>
      </c>
      <c r="T313" s="147"/>
      <c r="U313" s="33" t="s">
        <v>655</v>
      </c>
      <c r="V313" s="171">
        <v>102.68</v>
      </c>
      <c r="W313" s="147" t="s">
        <v>147</v>
      </c>
      <c r="X313" s="147">
        <v>107.32</v>
      </c>
      <c r="AN313" s="148"/>
      <c r="AO313" s="148"/>
      <c r="AP313" s="148"/>
      <c r="AS313" s="148"/>
      <c r="AT313" s="148"/>
    </row>
    <row r="314" spans="1:46" s="33" customFormat="1" hidden="1">
      <c r="A314" s="152"/>
      <c r="B314" s="152">
        <v>3213</v>
      </c>
      <c r="C314" s="152" t="s">
        <v>537</v>
      </c>
      <c r="D314" s="153" t="s">
        <v>871</v>
      </c>
      <c r="E314" s="153"/>
      <c r="F314" s="152"/>
      <c r="G314" s="152"/>
      <c r="H314" s="153"/>
      <c r="I314" s="152"/>
      <c r="J314" s="152"/>
      <c r="K314" s="153" t="str">
        <f t="shared" si="6"/>
        <v xml:space="preserve"> </v>
      </c>
      <c r="L314" s="152"/>
      <c r="M314" s="153"/>
      <c r="N314" s="152"/>
      <c r="O314" s="152"/>
      <c r="P314" s="152"/>
      <c r="Q314" s="152"/>
      <c r="R314" s="157"/>
      <c r="S314" s="157" t="e">
        <v>#N/A</v>
      </c>
      <c r="T314" s="147"/>
      <c r="U314" s="33" t="s">
        <v>655</v>
      </c>
      <c r="V314" s="171">
        <v>102.68</v>
      </c>
      <c r="W314" s="147" t="s">
        <v>147</v>
      </c>
      <c r="X314" s="147">
        <v>107.32</v>
      </c>
      <c r="AN314" s="148"/>
      <c r="AO314" s="148"/>
      <c r="AP314" s="148"/>
      <c r="AS314" s="148"/>
      <c r="AT314" s="148"/>
    </row>
    <row r="315" spans="1:46" s="33" customFormat="1" hidden="1">
      <c r="A315" s="152"/>
      <c r="B315" s="152">
        <v>3214</v>
      </c>
      <c r="C315" s="152" t="s">
        <v>538</v>
      </c>
      <c r="D315" s="153" t="s">
        <v>872</v>
      </c>
      <c r="E315" s="153"/>
      <c r="F315" s="152"/>
      <c r="G315" s="152"/>
      <c r="H315" s="153"/>
      <c r="I315" s="152"/>
      <c r="J315" s="152"/>
      <c r="K315" s="153" t="str">
        <f t="shared" si="6"/>
        <v xml:space="preserve"> </v>
      </c>
      <c r="L315" s="152"/>
      <c r="M315" s="153"/>
      <c r="N315" s="152"/>
      <c r="O315" s="152"/>
      <c r="P315" s="152"/>
      <c r="Q315" s="152"/>
      <c r="R315" s="157"/>
      <c r="S315" s="157" t="e">
        <v>#N/A</v>
      </c>
      <c r="T315" s="147"/>
      <c r="U315" s="33" t="s">
        <v>656</v>
      </c>
      <c r="V315" s="171">
        <v>176.72</v>
      </c>
      <c r="W315" s="147" t="s">
        <v>561</v>
      </c>
      <c r="X315" s="147">
        <v>184.71</v>
      </c>
      <c r="AN315" s="148"/>
      <c r="AO315" s="148"/>
      <c r="AP315" s="148"/>
      <c r="AS315" s="148"/>
      <c r="AT315" s="148"/>
    </row>
    <row r="316" spans="1:46" s="33" customFormat="1" hidden="1">
      <c r="A316" s="152"/>
      <c r="B316" s="152">
        <v>3215</v>
      </c>
      <c r="C316" s="152" t="s">
        <v>539</v>
      </c>
      <c r="D316" s="153" t="s">
        <v>873</v>
      </c>
      <c r="E316" s="153"/>
      <c r="F316" s="152"/>
      <c r="G316" s="152"/>
      <c r="H316" s="153"/>
      <c r="I316" s="152"/>
      <c r="J316" s="152"/>
      <c r="K316" s="153" t="str">
        <f t="shared" si="6"/>
        <v xml:space="preserve"> </v>
      </c>
      <c r="L316" s="152"/>
      <c r="M316" s="153"/>
      <c r="N316" s="152"/>
      <c r="O316" s="152"/>
      <c r="P316" s="152"/>
      <c r="Q316" s="152"/>
      <c r="R316" s="157"/>
      <c r="S316" s="157" t="e">
        <v>#N/A</v>
      </c>
      <c r="T316" s="147"/>
      <c r="U316" s="33" t="s">
        <v>655</v>
      </c>
      <c r="V316" s="171">
        <v>102.68</v>
      </c>
      <c r="W316" s="147" t="s">
        <v>147</v>
      </c>
      <c r="X316" s="147">
        <v>107.32</v>
      </c>
      <c r="AN316" s="148"/>
      <c r="AO316" s="148"/>
      <c r="AP316" s="148"/>
      <c r="AS316" s="148"/>
      <c r="AT316" s="148"/>
    </row>
    <row r="317" spans="1:46" s="33" customFormat="1" hidden="1">
      <c r="A317" s="152"/>
      <c r="B317" s="152">
        <v>3216</v>
      </c>
      <c r="C317" s="152" t="s">
        <v>540</v>
      </c>
      <c r="D317" s="153" t="s">
        <v>874</v>
      </c>
      <c r="E317" s="153"/>
      <c r="F317" s="152"/>
      <c r="G317" s="152"/>
      <c r="H317" s="153"/>
      <c r="I317" s="152"/>
      <c r="J317" s="152"/>
      <c r="K317" s="153" t="str">
        <f t="shared" si="6"/>
        <v xml:space="preserve"> </v>
      </c>
      <c r="L317" s="152"/>
      <c r="M317" s="153"/>
      <c r="N317" s="152"/>
      <c r="O317" s="152"/>
      <c r="P317" s="152"/>
      <c r="Q317" s="152"/>
      <c r="R317" s="157"/>
      <c r="S317" s="157" t="e">
        <v>#N/A</v>
      </c>
      <c r="T317" s="147"/>
      <c r="U317" s="33" t="s">
        <v>655</v>
      </c>
      <c r="V317" s="171">
        <v>102.68</v>
      </c>
      <c r="W317" s="147" t="s">
        <v>147</v>
      </c>
      <c r="X317" s="147">
        <v>107.32</v>
      </c>
      <c r="AN317" s="148"/>
      <c r="AO317" s="148"/>
      <c r="AP317" s="148"/>
      <c r="AS317" s="148"/>
      <c r="AT317" s="148"/>
    </row>
    <row r="318" spans="1:46" s="33" customFormat="1" hidden="1">
      <c r="A318" s="152"/>
      <c r="B318" s="152">
        <v>3217</v>
      </c>
      <c r="C318" s="152" t="s">
        <v>541</v>
      </c>
      <c r="D318" s="153" t="s">
        <v>875</v>
      </c>
      <c r="E318" s="153"/>
      <c r="F318" s="152"/>
      <c r="G318" s="152"/>
      <c r="H318" s="153"/>
      <c r="I318" s="152"/>
      <c r="J318" s="152"/>
      <c r="K318" s="153" t="str">
        <f t="shared" si="6"/>
        <v xml:space="preserve"> </v>
      </c>
      <c r="L318" s="152"/>
      <c r="M318" s="153"/>
      <c r="N318" s="152"/>
      <c r="O318" s="152"/>
      <c r="P318" s="152"/>
      <c r="Q318" s="152"/>
      <c r="R318" s="157"/>
      <c r="S318" s="157" t="e">
        <v>#N/A</v>
      </c>
      <c r="T318" s="147"/>
      <c r="U318" s="33" t="s">
        <v>655</v>
      </c>
      <c r="V318" s="171">
        <v>102.68</v>
      </c>
      <c r="W318" s="147" t="s">
        <v>147</v>
      </c>
      <c r="X318" s="147">
        <v>107.32</v>
      </c>
      <c r="AN318" s="148"/>
      <c r="AO318" s="148"/>
      <c r="AP318" s="148"/>
      <c r="AS318" s="148"/>
      <c r="AT318" s="148"/>
    </row>
    <row r="319" spans="1:46" s="33" customFormat="1" hidden="1">
      <c r="A319" s="152"/>
      <c r="B319" s="152">
        <v>3218</v>
      </c>
      <c r="C319" s="152" t="s">
        <v>542</v>
      </c>
      <c r="D319" s="153" t="s">
        <v>876</v>
      </c>
      <c r="E319" s="153"/>
      <c r="F319" s="152"/>
      <c r="G319" s="152"/>
      <c r="H319" s="153"/>
      <c r="I319" s="152"/>
      <c r="J319" s="152"/>
      <c r="K319" s="153" t="str">
        <f t="shared" si="6"/>
        <v xml:space="preserve"> </v>
      </c>
      <c r="L319" s="152"/>
      <c r="M319" s="153"/>
      <c r="N319" s="152"/>
      <c r="O319" s="152"/>
      <c r="P319" s="152"/>
      <c r="Q319" s="152"/>
      <c r="R319" s="157"/>
      <c r="S319" s="157" t="e">
        <v>#N/A</v>
      </c>
      <c r="T319" s="147"/>
      <c r="U319" s="33" t="s">
        <v>655</v>
      </c>
      <c r="V319" s="171">
        <v>102.68</v>
      </c>
      <c r="W319" s="147" t="s">
        <v>147</v>
      </c>
      <c r="X319" s="147">
        <v>107.32</v>
      </c>
      <c r="AN319" s="148"/>
      <c r="AO319" s="148"/>
      <c r="AP319" s="148"/>
      <c r="AS319" s="148"/>
      <c r="AT319" s="148"/>
    </row>
    <row r="320" spans="1:46" s="33" customFormat="1" hidden="1">
      <c r="A320" s="152"/>
      <c r="B320" s="152">
        <v>3219</v>
      </c>
      <c r="C320" s="152" t="s">
        <v>543</v>
      </c>
      <c r="D320" s="153" t="s">
        <v>877</v>
      </c>
      <c r="E320" s="153"/>
      <c r="F320" s="152"/>
      <c r="G320" s="152"/>
      <c r="H320" s="153"/>
      <c r="I320" s="152"/>
      <c r="J320" s="152"/>
      <c r="K320" s="153" t="str">
        <f t="shared" si="6"/>
        <v xml:space="preserve"> </v>
      </c>
      <c r="L320" s="152"/>
      <c r="M320" s="153"/>
      <c r="N320" s="152"/>
      <c r="O320" s="152"/>
      <c r="P320" s="152"/>
      <c r="Q320" s="152"/>
      <c r="R320" s="157"/>
      <c r="S320" s="157" t="e">
        <v>#N/A</v>
      </c>
      <c r="T320" s="147"/>
      <c r="U320" s="33" t="s">
        <v>655</v>
      </c>
      <c r="V320" s="171">
        <v>102.68</v>
      </c>
      <c r="W320" s="147" t="s">
        <v>147</v>
      </c>
      <c r="X320" s="147">
        <v>107.32</v>
      </c>
      <c r="AN320" s="148"/>
      <c r="AO320" s="148"/>
      <c r="AP320" s="148"/>
      <c r="AS320" s="148"/>
      <c r="AT320" s="148"/>
    </row>
    <row r="321" spans="1:46" s="33" customFormat="1" hidden="1">
      <c r="A321" s="152"/>
      <c r="B321" s="152">
        <v>3220</v>
      </c>
      <c r="C321" s="152" t="s">
        <v>544</v>
      </c>
      <c r="D321" s="153" t="s">
        <v>878</v>
      </c>
      <c r="E321" s="153"/>
      <c r="F321" s="152"/>
      <c r="G321" s="152"/>
      <c r="H321" s="153"/>
      <c r="I321" s="152"/>
      <c r="J321" s="152"/>
      <c r="K321" s="153" t="str">
        <f t="shared" si="6"/>
        <v xml:space="preserve"> </v>
      </c>
      <c r="L321" s="152"/>
      <c r="M321" s="153"/>
      <c r="N321" s="152"/>
      <c r="O321" s="152"/>
      <c r="P321" s="152"/>
      <c r="Q321" s="152"/>
      <c r="R321" s="157"/>
      <c r="S321" s="157" t="e">
        <v>#N/A</v>
      </c>
      <c r="T321" s="147"/>
      <c r="U321" s="33" t="s">
        <v>655</v>
      </c>
      <c r="V321" s="171">
        <v>102.68</v>
      </c>
      <c r="W321" s="147" t="s">
        <v>147</v>
      </c>
      <c r="X321" s="147">
        <v>107.32</v>
      </c>
      <c r="AN321" s="148"/>
      <c r="AO321" s="148"/>
      <c r="AP321" s="148"/>
      <c r="AS321" s="148"/>
      <c r="AT321" s="148"/>
    </row>
    <row r="322" spans="1:46" s="33" customFormat="1" hidden="1">
      <c r="A322" s="152"/>
      <c r="B322" s="152">
        <v>3221</v>
      </c>
      <c r="C322" s="152" t="s">
        <v>545</v>
      </c>
      <c r="D322" s="153" t="s">
        <v>879</v>
      </c>
      <c r="E322" s="153"/>
      <c r="F322" s="152"/>
      <c r="G322" s="152"/>
      <c r="H322" s="153"/>
      <c r="I322" s="152"/>
      <c r="J322" s="152"/>
      <c r="K322" s="153" t="str">
        <f t="shared" si="6"/>
        <v xml:space="preserve"> </v>
      </c>
      <c r="L322" s="152"/>
      <c r="M322" s="153"/>
      <c r="N322" s="152"/>
      <c r="O322" s="152"/>
      <c r="P322" s="152"/>
      <c r="Q322" s="152"/>
      <c r="R322" s="157"/>
      <c r="S322" s="157" t="e">
        <v>#N/A</v>
      </c>
      <c r="T322" s="147"/>
      <c r="U322" s="33" t="s">
        <v>655</v>
      </c>
      <c r="V322" s="171">
        <v>102.68</v>
      </c>
      <c r="W322" s="147" t="s">
        <v>147</v>
      </c>
      <c r="X322" s="147">
        <v>107.32</v>
      </c>
      <c r="AN322" s="148"/>
      <c r="AO322" s="148"/>
      <c r="AP322" s="148"/>
      <c r="AS322" s="148"/>
      <c r="AT322" s="148"/>
    </row>
    <row r="323" spans="1:46" s="33" customFormat="1" hidden="1">
      <c r="A323" s="152"/>
      <c r="B323" s="152">
        <v>3222</v>
      </c>
      <c r="C323" s="152" t="s">
        <v>546</v>
      </c>
      <c r="D323" s="153" t="s">
        <v>880</v>
      </c>
      <c r="E323" s="153"/>
      <c r="F323" s="152"/>
      <c r="G323" s="152"/>
      <c r="H323" s="153"/>
      <c r="I323" s="152"/>
      <c r="J323" s="152"/>
      <c r="K323" s="153" t="str">
        <f t="shared" si="6"/>
        <v xml:space="preserve"> </v>
      </c>
      <c r="L323" s="152"/>
      <c r="M323" s="153"/>
      <c r="N323" s="152"/>
      <c r="O323" s="152"/>
      <c r="P323" s="152"/>
      <c r="Q323" s="152"/>
      <c r="R323" s="157"/>
      <c r="S323" s="157" t="e">
        <v>#N/A</v>
      </c>
      <c r="T323" s="147"/>
      <c r="U323" s="33" t="s">
        <v>655</v>
      </c>
      <c r="V323" s="171">
        <v>102.68</v>
      </c>
      <c r="W323" s="147" t="s">
        <v>147</v>
      </c>
      <c r="X323" s="147">
        <v>107.32</v>
      </c>
      <c r="AN323" s="148"/>
      <c r="AO323" s="148"/>
      <c r="AP323" s="148"/>
      <c r="AS323" s="148"/>
      <c r="AT323" s="148"/>
    </row>
    <row r="324" spans="1:46" s="33" customFormat="1" hidden="1">
      <c r="A324" s="152"/>
      <c r="B324" s="152">
        <v>3223</v>
      </c>
      <c r="C324" s="152" t="s">
        <v>547</v>
      </c>
      <c r="D324" s="153" t="s">
        <v>881</v>
      </c>
      <c r="E324" s="153"/>
      <c r="F324" s="152"/>
      <c r="G324" s="152"/>
      <c r="H324" s="153"/>
      <c r="I324" s="152"/>
      <c r="J324" s="152"/>
      <c r="K324" s="153" t="str">
        <f t="shared" si="6"/>
        <v xml:space="preserve"> </v>
      </c>
      <c r="L324" s="152"/>
      <c r="M324" s="153"/>
      <c r="N324" s="152"/>
      <c r="O324" s="152"/>
      <c r="P324" s="152"/>
      <c r="Q324" s="152"/>
      <c r="R324" s="157"/>
      <c r="S324" s="157" t="e">
        <v>#N/A</v>
      </c>
      <c r="T324" s="147"/>
      <c r="U324" s="33" t="s">
        <v>655</v>
      </c>
      <c r="V324" s="171">
        <v>102.68</v>
      </c>
      <c r="W324" s="147" t="s">
        <v>147</v>
      </c>
      <c r="X324" s="147">
        <v>107.32</v>
      </c>
      <c r="AN324" s="148"/>
      <c r="AO324" s="148"/>
      <c r="AP324" s="148"/>
      <c r="AS324" s="148"/>
      <c r="AT324" s="148"/>
    </row>
    <row r="325" spans="1:46" s="33" customFormat="1" hidden="1">
      <c r="A325" s="152"/>
      <c r="B325" s="152">
        <v>3224</v>
      </c>
      <c r="C325" s="152" t="s">
        <v>548</v>
      </c>
      <c r="D325" s="153" t="s">
        <v>882</v>
      </c>
      <c r="E325" s="153"/>
      <c r="F325" s="152"/>
      <c r="G325" s="152"/>
      <c r="H325" s="153"/>
      <c r="I325" s="152"/>
      <c r="J325" s="152"/>
      <c r="K325" s="153" t="str">
        <f t="shared" si="6"/>
        <v xml:space="preserve"> </v>
      </c>
      <c r="L325" s="152"/>
      <c r="M325" s="153"/>
      <c r="N325" s="152"/>
      <c r="O325" s="152"/>
      <c r="P325" s="152"/>
      <c r="Q325" s="152"/>
      <c r="R325" s="157"/>
      <c r="S325" s="157" t="e">
        <v>#N/A</v>
      </c>
      <c r="T325" s="147"/>
      <c r="U325" s="33" t="s">
        <v>655</v>
      </c>
      <c r="V325" s="171">
        <v>102.68</v>
      </c>
      <c r="W325" s="147" t="s">
        <v>147</v>
      </c>
      <c r="X325" s="147">
        <v>107.32</v>
      </c>
      <c r="AN325" s="148"/>
      <c r="AO325" s="148"/>
      <c r="AP325" s="148"/>
      <c r="AS325" s="148"/>
      <c r="AT325" s="148"/>
    </row>
    <row r="326" spans="1:46" s="33" customFormat="1" hidden="1">
      <c r="A326" s="152"/>
      <c r="B326" s="152">
        <v>3225</v>
      </c>
      <c r="C326" s="152" t="s">
        <v>549</v>
      </c>
      <c r="D326" s="153" t="s">
        <v>883</v>
      </c>
      <c r="E326" s="153"/>
      <c r="F326" s="152"/>
      <c r="G326" s="152"/>
      <c r="H326" s="153"/>
      <c r="I326" s="152"/>
      <c r="J326" s="152"/>
      <c r="K326" s="153" t="str">
        <f t="shared" si="6"/>
        <v xml:space="preserve"> </v>
      </c>
      <c r="L326" s="152"/>
      <c r="M326" s="153"/>
      <c r="N326" s="152"/>
      <c r="O326" s="152"/>
      <c r="P326" s="152"/>
      <c r="Q326" s="152"/>
      <c r="R326" s="157"/>
      <c r="S326" s="157" t="e">
        <v>#N/A</v>
      </c>
      <c r="T326" s="147"/>
      <c r="U326" s="33" t="s">
        <v>655</v>
      </c>
      <c r="V326" s="171">
        <v>102.68</v>
      </c>
      <c r="W326" s="147" t="s">
        <v>147</v>
      </c>
      <c r="X326" s="147">
        <v>107.32</v>
      </c>
      <c r="AN326" s="148"/>
      <c r="AO326" s="148"/>
      <c r="AP326" s="148"/>
      <c r="AS326" s="148"/>
      <c r="AT326" s="148"/>
    </row>
    <row r="327" spans="1:46" s="33" customFormat="1" hidden="1">
      <c r="A327" s="152"/>
      <c r="B327" s="152">
        <v>3226</v>
      </c>
      <c r="C327" s="152" t="s">
        <v>550</v>
      </c>
      <c r="D327" s="153" t="s">
        <v>884</v>
      </c>
      <c r="E327" s="153"/>
      <c r="F327" s="152"/>
      <c r="G327" s="152"/>
      <c r="H327" s="153"/>
      <c r="I327" s="152"/>
      <c r="J327" s="152"/>
      <c r="K327" s="153" t="str">
        <f t="shared" si="6"/>
        <v xml:space="preserve"> </v>
      </c>
      <c r="L327" s="152"/>
      <c r="M327" s="153"/>
      <c r="N327" s="152"/>
      <c r="O327" s="152"/>
      <c r="P327" s="152"/>
      <c r="Q327" s="152"/>
      <c r="R327" s="157"/>
      <c r="S327" s="157" t="e">
        <v>#N/A</v>
      </c>
      <c r="T327" s="147"/>
      <c r="U327" s="33" t="s">
        <v>655</v>
      </c>
      <c r="V327" s="171">
        <v>102.68</v>
      </c>
      <c r="W327" s="147" t="s">
        <v>147</v>
      </c>
      <c r="X327" s="147">
        <v>107.32</v>
      </c>
      <c r="AN327" s="148"/>
      <c r="AO327" s="148"/>
      <c r="AP327" s="148"/>
      <c r="AS327" s="148"/>
      <c r="AT327" s="148"/>
    </row>
    <row r="328" spans="1:46" s="33" customFormat="1" hidden="1">
      <c r="A328" s="152"/>
      <c r="B328" s="152">
        <v>3227</v>
      </c>
      <c r="C328" s="152" t="s">
        <v>551</v>
      </c>
      <c r="D328" s="153" t="s">
        <v>885</v>
      </c>
      <c r="E328" s="153"/>
      <c r="F328" s="152"/>
      <c r="G328" s="152"/>
      <c r="H328" s="153"/>
      <c r="I328" s="152"/>
      <c r="J328" s="152"/>
      <c r="K328" s="153" t="str">
        <f t="shared" si="6"/>
        <v xml:space="preserve"> </v>
      </c>
      <c r="L328" s="152"/>
      <c r="M328" s="153"/>
      <c r="N328" s="152"/>
      <c r="O328" s="152"/>
      <c r="P328" s="152"/>
      <c r="Q328" s="152"/>
      <c r="R328" s="157"/>
      <c r="S328" s="157" t="e">
        <v>#N/A</v>
      </c>
      <c r="T328" s="147"/>
      <c r="U328" s="33" t="s">
        <v>655</v>
      </c>
      <c r="V328" s="171">
        <v>102.68</v>
      </c>
      <c r="W328" s="147" t="s">
        <v>147</v>
      </c>
      <c r="X328" s="147">
        <v>107.32</v>
      </c>
      <c r="AN328" s="148"/>
      <c r="AO328" s="148"/>
      <c r="AP328" s="148"/>
      <c r="AS328" s="148"/>
      <c r="AT328" s="148"/>
    </row>
    <row r="329" spans="1:46" s="33" customFormat="1" hidden="1">
      <c r="A329" s="152"/>
      <c r="B329" s="152">
        <v>3228</v>
      </c>
      <c r="C329" s="152" t="s">
        <v>552</v>
      </c>
      <c r="D329" s="153" t="s">
        <v>886</v>
      </c>
      <c r="E329" s="153"/>
      <c r="F329" s="152"/>
      <c r="G329" s="152"/>
      <c r="H329" s="153"/>
      <c r="I329" s="152"/>
      <c r="J329" s="152"/>
      <c r="K329" s="153" t="str">
        <f t="shared" si="6"/>
        <v xml:space="preserve"> </v>
      </c>
      <c r="L329" s="152"/>
      <c r="M329" s="153"/>
      <c r="N329" s="152"/>
      <c r="O329" s="152"/>
      <c r="P329" s="152"/>
      <c r="Q329" s="152"/>
      <c r="R329" s="157"/>
      <c r="S329" s="157" t="e">
        <v>#N/A</v>
      </c>
      <c r="T329" s="147"/>
      <c r="U329" s="33" t="s">
        <v>655</v>
      </c>
      <c r="V329" s="171">
        <v>102.68</v>
      </c>
      <c r="W329" s="147" t="s">
        <v>147</v>
      </c>
      <c r="X329" s="147">
        <v>107.32</v>
      </c>
      <c r="AN329" s="148"/>
      <c r="AO329" s="148"/>
      <c r="AP329" s="148"/>
      <c r="AS329" s="148"/>
      <c r="AT329" s="148"/>
    </row>
    <row r="330" spans="1:46" s="33" customFormat="1" hidden="1">
      <c r="A330" s="152"/>
      <c r="B330" s="152">
        <v>3229</v>
      </c>
      <c r="C330" s="152" t="s">
        <v>553</v>
      </c>
      <c r="D330" s="153" t="s">
        <v>887</v>
      </c>
      <c r="E330" s="153"/>
      <c r="F330" s="152"/>
      <c r="G330" s="152"/>
      <c r="H330" s="153"/>
      <c r="I330" s="152"/>
      <c r="J330" s="152"/>
      <c r="K330" s="153" t="str">
        <f t="shared" si="6"/>
        <v xml:space="preserve"> </v>
      </c>
      <c r="L330" s="152"/>
      <c r="M330" s="153"/>
      <c r="N330" s="152"/>
      <c r="O330" s="152"/>
      <c r="P330" s="152"/>
      <c r="Q330" s="152"/>
      <c r="R330" s="157"/>
      <c r="S330" s="157" t="e">
        <v>#N/A</v>
      </c>
      <c r="T330" s="147"/>
      <c r="U330" s="33" t="s">
        <v>655</v>
      </c>
      <c r="V330" s="171">
        <v>102.68</v>
      </c>
      <c r="W330" s="147" t="s">
        <v>147</v>
      </c>
      <c r="X330" s="147">
        <v>107.32</v>
      </c>
      <c r="AN330" s="148"/>
      <c r="AO330" s="148"/>
      <c r="AP330" s="148"/>
      <c r="AS330" s="148"/>
      <c r="AT330" s="148"/>
    </row>
    <row r="331" spans="1:46" s="33" customFormat="1" hidden="1">
      <c r="A331" s="152"/>
      <c r="B331" s="152">
        <v>3230</v>
      </c>
      <c r="C331" s="152" t="s">
        <v>554</v>
      </c>
      <c r="D331" s="153" t="s">
        <v>888</v>
      </c>
      <c r="E331" s="153"/>
      <c r="F331" s="152"/>
      <c r="G331" s="152"/>
      <c r="H331" s="153"/>
      <c r="I331" s="152"/>
      <c r="J331" s="152"/>
      <c r="K331" s="153" t="str">
        <f t="shared" si="6"/>
        <v xml:space="preserve"> </v>
      </c>
      <c r="L331" s="152"/>
      <c r="M331" s="153"/>
      <c r="N331" s="152"/>
      <c r="O331" s="152"/>
      <c r="P331" s="152"/>
      <c r="Q331" s="152"/>
      <c r="R331" s="157"/>
      <c r="S331" s="157" t="e">
        <v>#N/A</v>
      </c>
      <c r="T331" s="147"/>
      <c r="U331" s="33" t="s">
        <v>655</v>
      </c>
      <c r="V331" s="171">
        <v>102.68</v>
      </c>
      <c r="W331" s="147" t="s">
        <v>147</v>
      </c>
      <c r="X331" s="147">
        <v>107.32</v>
      </c>
      <c r="AN331" s="148"/>
      <c r="AO331" s="148"/>
      <c r="AP331" s="148"/>
      <c r="AS331" s="148"/>
      <c r="AT331" s="148"/>
    </row>
    <row r="332" spans="1:46" s="33" customFormat="1" hidden="1">
      <c r="A332" s="152"/>
      <c r="B332" s="152">
        <v>3231</v>
      </c>
      <c r="C332" s="152" t="s">
        <v>555</v>
      </c>
      <c r="D332" s="153" t="s">
        <v>889</v>
      </c>
      <c r="E332" s="153"/>
      <c r="F332" s="152"/>
      <c r="G332" s="152"/>
      <c r="H332" s="153"/>
      <c r="I332" s="152"/>
      <c r="J332" s="152"/>
      <c r="K332" s="153" t="str">
        <f t="shared" si="6"/>
        <v xml:space="preserve"> </v>
      </c>
      <c r="L332" s="152"/>
      <c r="M332" s="153"/>
      <c r="N332" s="152"/>
      <c r="O332" s="152"/>
      <c r="P332" s="152"/>
      <c r="Q332" s="152"/>
      <c r="R332" s="157"/>
      <c r="S332" s="157" t="e">
        <v>#N/A</v>
      </c>
      <c r="T332" s="147"/>
      <c r="U332" s="33" t="s">
        <v>655</v>
      </c>
      <c r="V332" s="171">
        <v>102.68</v>
      </c>
      <c r="W332" s="147" t="s">
        <v>147</v>
      </c>
      <c r="X332" s="147">
        <v>107.32</v>
      </c>
      <c r="AN332" s="148"/>
      <c r="AO332" s="148"/>
      <c r="AP332" s="148"/>
      <c r="AS332" s="148"/>
      <c r="AT332" s="148"/>
    </row>
    <row r="333" spans="1:46" s="33" customFormat="1" hidden="1">
      <c r="A333" s="152"/>
      <c r="B333" s="152">
        <v>3232</v>
      </c>
      <c r="C333" s="152" t="s">
        <v>556</v>
      </c>
      <c r="D333" s="153" t="s">
        <v>890</v>
      </c>
      <c r="E333" s="153"/>
      <c r="F333" s="152"/>
      <c r="G333" s="152"/>
      <c r="H333" s="153"/>
      <c r="I333" s="152"/>
      <c r="J333" s="152"/>
      <c r="K333" s="153" t="str">
        <f t="shared" si="6"/>
        <v xml:space="preserve"> </v>
      </c>
      <c r="L333" s="152"/>
      <c r="M333" s="153"/>
      <c r="N333" s="152"/>
      <c r="O333" s="152"/>
      <c r="P333" s="152"/>
      <c r="Q333" s="152"/>
      <c r="R333" s="157"/>
      <c r="S333" s="157" t="e">
        <v>#N/A</v>
      </c>
      <c r="T333" s="147"/>
      <c r="U333" s="33" t="s">
        <v>655</v>
      </c>
      <c r="V333" s="171">
        <v>102.68</v>
      </c>
      <c r="W333" s="147" t="s">
        <v>147</v>
      </c>
      <c r="X333" s="147">
        <v>107.32</v>
      </c>
      <c r="AN333" s="148"/>
      <c r="AO333" s="148"/>
      <c r="AP333" s="148"/>
      <c r="AS333" s="148"/>
      <c r="AT333" s="148"/>
    </row>
    <row r="334" spans="1:46" s="33" customFormat="1" hidden="1">
      <c r="A334" s="152"/>
      <c r="B334" s="152">
        <v>3233</v>
      </c>
      <c r="C334" s="152" t="s">
        <v>557</v>
      </c>
      <c r="D334" s="153" t="s">
        <v>891</v>
      </c>
      <c r="E334" s="153"/>
      <c r="F334" s="152"/>
      <c r="G334" s="152"/>
      <c r="H334" s="153"/>
      <c r="I334" s="152"/>
      <c r="J334" s="152"/>
      <c r="K334" s="153" t="str">
        <f t="shared" si="6"/>
        <v xml:space="preserve"> </v>
      </c>
      <c r="L334" s="152"/>
      <c r="M334" s="153"/>
      <c r="N334" s="152"/>
      <c r="O334" s="152"/>
      <c r="P334" s="152"/>
      <c r="Q334" s="152"/>
      <c r="R334" s="157"/>
      <c r="S334" s="157" t="e">
        <v>#N/A</v>
      </c>
      <c r="T334" s="147"/>
      <c r="U334" s="33" t="s">
        <v>655</v>
      </c>
      <c r="V334" s="171">
        <v>102.68</v>
      </c>
      <c r="W334" s="147" t="s">
        <v>147</v>
      </c>
      <c r="X334" s="147">
        <v>107.32</v>
      </c>
      <c r="AN334" s="148"/>
      <c r="AO334" s="148"/>
      <c r="AP334" s="148"/>
      <c r="AS334" s="148"/>
      <c r="AT334" s="148"/>
    </row>
    <row r="335" spans="1:46" s="33" customFormat="1" hidden="1">
      <c r="A335" s="152"/>
      <c r="B335" s="152">
        <v>3234</v>
      </c>
      <c r="C335" s="152" t="s">
        <v>558</v>
      </c>
      <c r="D335" s="153" t="s">
        <v>892</v>
      </c>
      <c r="E335" s="153"/>
      <c r="F335" s="152"/>
      <c r="G335" s="152"/>
      <c r="H335" s="153"/>
      <c r="I335" s="152"/>
      <c r="J335" s="152"/>
      <c r="K335" s="153" t="str">
        <f t="shared" si="6"/>
        <v xml:space="preserve"> </v>
      </c>
      <c r="L335" s="152"/>
      <c r="M335" s="153"/>
      <c r="N335" s="152"/>
      <c r="O335" s="152"/>
      <c r="P335" s="152"/>
      <c r="Q335" s="152"/>
      <c r="R335" s="157"/>
      <c r="S335" s="157" t="e">
        <v>#N/A</v>
      </c>
      <c r="T335" s="147"/>
      <c r="U335" s="33" t="s">
        <v>655</v>
      </c>
      <c r="V335" s="171">
        <v>102.68</v>
      </c>
      <c r="W335" s="147" t="s">
        <v>147</v>
      </c>
      <c r="X335" s="147">
        <v>107.32</v>
      </c>
      <c r="AN335" s="148"/>
      <c r="AO335" s="148"/>
      <c r="AP335" s="148"/>
      <c r="AS335" s="148"/>
      <c r="AT335" s="148"/>
    </row>
    <row r="336" spans="1:46" s="33" customFormat="1" hidden="1">
      <c r="A336" s="152"/>
      <c r="B336" s="152">
        <v>3235</v>
      </c>
      <c r="C336" s="152" t="s">
        <v>559</v>
      </c>
      <c r="D336" s="153" t="s">
        <v>893</v>
      </c>
      <c r="E336" s="153"/>
      <c r="F336" s="152"/>
      <c r="G336" s="152"/>
      <c r="H336" s="153"/>
      <c r="I336" s="152"/>
      <c r="J336" s="152"/>
      <c r="K336" s="153" t="str">
        <f t="shared" si="6"/>
        <v xml:space="preserve"> </v>
      </c>
      <c r="L336" s="152"/>
      <c r="M336" s="153"/>
      <c r="N336" s="152"/>
      <c r="O336" s="152"/>
      <c r="P336" s="152"/>
      <c r="Q336" s="152"/>
      <c r="R336" s="157"/>
      <c r="S336" s="157" t="e">
        <v>#N/A</v>
      </c>
      <c r="T336" s="147"/>
      <c r="U336" s="33" t="s">
        <v>655</v>
      </c>
      <c r="V336" s="171">
        <v>102.68</v>
      </c>
      <c r="W336" s="147" t="s">
        <v>147</v>
      </c>
      <c r="X336" s="147">
        <v>107.32</v>
      </c>
      <c r="AN336" s="148"/>
      <c r="AO336" s="148"/>
      <c r="AP336" s="148"/>
      <c r="AS336" s="148"/>
      <c r="AT336" s="148"/>
    </row>
    <row r="337" spans="1:46" s="33" customFormat="1" hidden="1">
      <c r="A337" s="152"/>
      <c r="B337" s="152">
        <v>3236</v>
      </c>
      <c r="C337" s="152" t="s">
        <v>627</v>
      </c>
      <c r="D337" s="153" t="s">
        <v>894</v>
      </c>
      <c r="E337" s="153"/>
      <c r="F337" s="152"/>
      <c r="G337" s="152"/>
      <c r="H337" s="153"/>
      <c r="I337" s="152"/>
      <c r="J337" s="152"/>
      <c r="K337" s="153" t="str">
        <f t="shared" si="6"/>
        <v xml:space="preserve"> </v>
      </c>
      <c r="L337" s="152"/>
      <c r="M337" s="153"/>
      <c r="N337" s="152"/>
      <c r="O337" s="152"/>
      <c r="P337" s="152"/>
      <c r="Q337" s="152"/>
      <c r="R337" s="157"/>
      <c r="S337" s="157" t="e">
        <v>#N/A</v>
      </c>
      <c r="T337" s="147"/>
      <c r="U337" s="33" t="s">
        <v>655</v>
      </c>
      <c r="V337" s="171">
        <v>102.68</v>
      </c>
      <c r="W337" s="147" t="s">
        <v>147</v>
      </c>
      <c r="X337" s="147">
        <v>107.32</v>
      </c>
      <c r="AN337" s="148"/>
      <c r="AO337" s="148"/>
      <c r="AP337" s="148"/>
      <c r="AS337" s="148"/>
      <c r="AT337" s="148"/>
    </row>
    <row r="338" spans="1:46" s="33" customFormat="1" hidden="1">
      <c r="A338" s="152"/>
      <c r="B338" s="152">
        <v>3237</v>
      </c>
      <c r="C338" s="152" t="s">
        <v>628</v>
      </c>
      <c r="D338" s="153" t="s">
        <v>895</v>
      </c>
      <c r="E338" s="153"/>
      <c r="F338" s="152"/>
      <c r="G338" s="152"/>
      <c r="H338" s="153"/>
      <c r="I338" s="152"/>
      <c r="J338" s="152"/>
      <c r="K338" s="153" t="str">
        <f t="shared" si="6"/>
        <v xml:space="preserve"> </v>
      </c>
      <c r="L338" s="152"/>
      <c r="M338" s="153"/>
      <c r="N338" s="152"/>
      <c r="O338" s="152"/>
      <c r="P338" s="152"/>
      <c r="Q338" s="152"/>
      <c r="R338" s="157"/>
      <c r="S338" s="157" t="e">
        <v>#N/A</v>
      </c>
      <c r="T338" s="147"/>
      <c r="U338" s="33" t="s">
        <v>655</v>
      </c>
      <c r="V338" s="171">
        <v>102.68</v>
      </c>
      <c r="W338" s="147" t="s">
        <v>147</v>
      </c>
      <c r="X338" s="147">
        <v>107.32</v>
      </c>
      <c r="AN338" s="148"/>
      <c r="AO338" s="148"/>
      <c r="AP338" s="148"/>
      <c r="AS338" s="148"/>
      <c r="AT338" s="148"/>
    </row>
    <row r="339" spans="1:46" s="33" customFormat="1" hidden="1">
      <c r="A339" s="152"/>
      <c r="B339" s="152">
        <v>3238</v>
      </c>
      <c r="C339" s="152" t="s">
        <v>629</v>
      </c>
      <c r="D339" s="153" t="s">
        <v>896</v>
      </c>
      <c r="E339" s="153"/>
      <c r="F339" s="152"/>
      <c r="G339" s="152"/>
      <c r="H339" s="153"/>
      <c r="I339" s="152"/>
      <c r="J339" s="152"/>
      <c r="K339" s="153" t="str">
        <f t="shared" si="6"/>
        <v xml:space="preserve"> </v>
      </c>
      <c r="L339" s="152"/>
      <c r="M339" s="153"/>
      <c r="N339" s="152"/>
      <c r="O339" s="152"/>
      <c r="P339" s="152"/>
      <c r="Q339" s="152"/>
      <c r="R339" s="157"/>
      <c r="S339" s="157" t="e">
        <v>#N/A</v>
      </c>
      <c r="T339" s="147"/>
      <c r="U339" s="33" t="s">
        <v>655</v>
      </c>
      <c r="V339" s="171">
        <v>102.68</v>
      </c>
      <c r="W339" s="147" t="s">
        <v>147</v>
      </c>
      <c r="X339" s="147">
        <v>107.32</v>
      </c>
      <c r="AN339" s="148"/>
      <c r="AO339" s="148"/>
      <c r="AP339" s="148"/>
      <c r="AS339" s="148"/>
      <c r="AT339" s="148"/>
    </row>
    <row r="340" spans="1:46" s="33" customFormat="1" hidden="1">
      <c r="A340" s="152"/>
      <c r="B340" s="152">
        <v>3239</v>
      </c>
      <c r="C340" s="152" t="s">
        <v>633</v>
      </c>
      <c r="D340" s="153" t="s">
        <v>897</v>
      </c>
      <c r="E340" s="153"/>
      <c r="F340" s="152"/>
      <c r="G340" s="152"/>
      <c r="H340" s="153"/>
      <c r="I340" s="152"/>
      <c r="J340" s="152"/>
      <c r="K340" s="153" t="str">
        <f t="shared" si="6"/>
        <v xml:space="preserve"> </v>
      </c>
      <c r="L340" s="152"/>
      <c r="M340" s="153"/>
      <c r="N340" s="152"/>
      <c r="O340" s="152"/>
      <c r="P340" s="152"/>
      <c r="Q340" s="152"/>
      <c r="R340" s="157"/>
      <c r="S340" s="157" t="e">
        <v>#N/A</v>
      </c>
      <c r="T340" s="147"/>
      <c r="U340" s="33" t="s">
        <v>656</v>
      </c>
      <c r="V340" s="171">
        <v>176.72</v>
      </c>
      <c r="W340" s="147" t="s">
        <v>561</v>
      </c>
      <c r="X340" s="147">
        <v>184.71</v>
      </c>
      <c r="AN340" s="148"/>
      <c r="AO340" s="148"/>
      <c r="AP340" s="148"/>
      <c r="AS340" s="148"/>
      <c r="AT340" s="148"/>
    </row>
    <row r="341" spans="1:46" s="33" customFormat="1" hidden="1">
      <c r="A341" s="152"/>
      <c r="B341" s="152">
        <v>3240</v>
      </c>
      <c r="C341" s="152" t="s">
        <v>634</v>
      </c>
      <c r="D341" s="153" t="s">
        <v>898</v>
      </c>
      <c r="E341" s="153"/>
      <c r="F341" s="152"/>
      <c r="G341" s="152"/>
      <c r="H341" s="153"/>
      <c r="I341" s="152"/>
      <c r="J341" s="152"/>
      <c r="K341" s="153" t="str">
        <f t="shared" si="6"/>
        <v xml:space="preserve"> </v>
      </c>
      <c r="L341" s="152"/>
      <c r="M341" s="153"/>
      <c r="N341" s="152"/>
      <c r="O341" s="152"/>
      <c r="P341" s="152"/>
      <c r="Q341" s="152"/>
      <c r="R341" s="157"/>
      <c r="S341" s="157" t="e">
        <v>#N/A</v>
      </c>
      <c r="T341" s="147"/>
      <c r="U341" s="33" t="s">
        <v>656</v>
      </c>
      <c r="V341" s="171">
        <v>176.72</v>
      </c>
      <c r="W341" s="147" t="s">
        <v>561</v>
      </c>
      <c r="X341" s="147">
        <v>184.71</v>
      </c>
      <c r="AN341" s="148"/>
      <c r="AO341" s="148"/>
      <c r="AP341" s="148"/>
      <c r="AS341" s="148"/>
      <c r="AT341" s="148"/>
    </row>
    <row r="342" spans="1:46" s="33" customFormat="1" hidden="1">
      <c r="A342" s="152"/>
      <c r="B342" s="152">
        <v>3241</v>
      </c>
      <c r="C342" s="152" t="s">
        <v>635</v>
      </c>
      <c r="D342" s="153" t="s">
        <v>899</v>
      </c>
      <c r="E342" s="153"/>
      <c r="F342" s="152"/>
      <c r="G342" s="152"/>
      <c r="H342" s="153"/>
      <c r="I342" s="152"/>
      <c r="J342" s="152"/>
      <c r="K342" s="153" t="str">
        <f t="shared" si="6"/>
        <v xml:space="preserve"> </v>
      </c>
      <c r="L342" s="152"/>
      <c r="M342" s="153"/>
      <c r="N342" s="152"/>
      <c r="O342" s="152"/>
      <c r="P342" s="152"/>
      <c r="Q342" s="152"/>
      <c r="R342" s="157"/>
      <c r="S342" s="157" t="e">
        <v>#N/A</v>
      </c>
      <c r="T342" s="147"/>
      <c r="U342" s="33" t="s">
        <v>656</v>
      </c>
      <c r="V342" s="171">
        <v>176.72</v>
      </c>
      <c r="W342" s="147" t="s">
        <v>561</v>
      </c>
      <c r="X342" s="147">
        <v>184.71</v>
      </c>
      <c r="AN342" s="148"/>
      <c r="AO342" s="148"/>
      <c r="AP342" s="148"/>
      <c r="AS342" s="148"/>
      <c r="AT342" s="148"/>
    </row>
    <row r="343" spans="1:46" s="33" customFormat="1" hidden="1">
      <c r="A343" s="152"/>
      <c r="B343" s="152">
        <v>3242</v>
      </c>
      <c r="C343" s="152" t="s">
        <v>636</v>
      </c>
      <c r="D343" s="153" t="s">
        <v>900</v>
      </c>
      <c r="E343" s="153"/>
      <c r="F343" s="152"/>
      <c r="G343" s="152"/>
      <c r="H343" s="153"/>
      <c r="I343" s="152"/>
      <c r="J343" s="152"/>
      <c r="K343" s="153" t="str">
        <f t="shared" si="6"/>
        <v xml:space="preserve"> </v>
      </c>
      <c r="L343" s="152"/>
      <c r="M343" s="153"/>
      <c r="N343" s="152"/>
      <c r="O343" s="152"/>
      <c r="P343" s="152"/>
      <c r="Q343" s="152"/>
      <c r="R343" s="157"/>
      <c r="S343" s="157" t="e">
        <v>#N/A</v>
      </c>
      <c r="T343" s="147"/>
      <c r="U343" s="33" t="s">
        <v>656</v>
      </c>
      <c r="V343" s="171">
        <v>176.72</v>
      </c>
      <c r="W343" s="147" t="s">
        <v>561</v>
      </c>
      <c r="X343" s="147">
        <v>184.71</v>
      </c>
      <c r="AN343" s="148"/>
      <c r="AO343" s="148"/>
      <c r="AP343" s="148"/>
      <c r="AS343" s="148"/>
      <c r="AT343" s="148"/>
    </row>
    <row r="344" spans="1:46" s="33" customFormat="1" hidden="1">
      <c r="A344" s="152"/>
      <c r="B344" s="152">
        <v>3243</v>
      </c>
      <c r="C344" s="152" t="s">
        <v>637</v>
      </c>
      <c r="D344" s="153" t="s">
        <v>901</v>
      </c>
      <c r="E344" s="153"/>
      <c r="F344" s="152"/>
      <c r="G344" s="152"/>
      <c r="H344" s="153"/>
      <c r="I344" s="152"/>
      <c r="J344" s="152"/>
      <c r="K344" s="153" t="str">
        <f t="shared" ref="K344:K375" si="7">I346&amp;" "&amp;J345</f>
        <v xml:space="preserve"> </v>
      </c>
      <c r="L344" s="152"/>
      <c r="M344" s="153"/>
      <c r="N344" s="152"/>
      <c r="O344" s="152"/>
      <c r="P344" s="152"/>
      <c r="Q344" s="152"/>
      <c r="R344" s="157"/>
      <c r="S344" s="157" t="e">
        <v>#N/A</v>
      </c>
      <c r="T344" s="147"/>
      <c r="U344" s="33" t="s">
        <v>656</v>
      </c>
      <c r="V344" s="171">
        <v>176.72</v>
      </c>
      <c r="W344" s="147" t="s">
        <v>561</v>
      </c>
      <c r="X344" s="147">
        <v>184.71</v>
      </c>
      <c r="AN344" s="148"/>
      <c r="AO344" s="148"/>
      <c r="AP344" s="148"/>
      <c r="AS344" s="148"/>
      <c r="AT344" s="148"/>
    </row>
    <row r="345" spans="1:46" s="33" customFormat="1" hidden="1">
      <c r="A345" s="152"/>
      <c r="B345" s="152">
        <v>3244</v>
      </c>
      <c r="C345" s="152" t="s">
        <v>638</v>
      </c>
      <c r="D345" s="153" t="s">
        <v>902</v>
      </c>
      <c r="E345" s="153"/>
      <c r="F345" s="152"/>
      <c r="G345" s="152"/>
      <c r="H345" s="153"/>
      <c r="I345" s="152"/>
      <c r="J345" s="152"/>
      <c r="K345" s="153" t="str">
        <f t="shared" si="7"/>
        <v xml:space="preserve"> </v>
      </c>
      <c r="L345" s="152"/>
      <c r="M345" s="153"/>
      <c r="N345" s="152"/>
      <c r="O345" s="152"/>
      <c r="P345" s="152"/>
      <c r="Q345" s="152"/>
      <c r="R345" s="157"/>
      <c r="S345" s="157" t="e">
        <v>#N/A</v>
      </c>
      <c r="T345" s="147"/>
      <c r="U345" s="33" t="s">
        <v>656</v>
      </c>
      <c r="V345" s="171">
        <v>176.72</v>
      </c>
      <c r="W345" s="147" t="s">
        <v>561</v>
      </c>
      <c r="X345" s="147">
        <v>184.71</v>
      </c>
      <c r="AN345" s="148"/>
      <c r="AO345" s="148"/>
      <c r="AP345" s="148"/>
      <c r="AS345" s="148"/>
      <c r="AT345" s="148"/>
    </row>
    <row r="346" spans="1:46" s="33" customFormat="1" hidden="1">
      <c r="A346" s="152"/>
      <c r="B346" s="152">
        <v>3245</v>
      </c>
      <c r="C346" s="152" t="s">
        <v>639</v>
      </c>
      <c r="D346" s="153" t="s">
        <v>903</v>
      </c>
      <c r="E346" s="153"/>
      <c r="F346" s="152"/>
      <c r="G346" s="152"/>
      <c r="H346" s="153"/>
      <c r="I346" s="152"/>
      <c r="J346" s="152"/>
      <c r="K346" s="153" t="str">
        <f t="shared" si="7"/>
        <v xml:space="preserve"> </v>
      </c>
      <c r="L346" s="152"/>
      <c r="M346" s="153"/>
      <c r="N346" s="152"/>
      <c r="O346" s="152"/>
      <c r="P346" s="152"/>
      <c r="Q346" s="152"/>
      <c r="R346" s="157"/>
      <c r="S346" s="157" t="e">
        <v>#N/A</v>
      </c>
      <c r="T346" s="147"/>
      <c r="U346" s="33" t="s">
        <v>656</v>
      </c>
      <c r="V346" s="171">
        <v>176.72</v>
      </c>
      <c r="W346" s="147" t="s">
        <v>561</v>
      </c>
      <c r="X346" s="147">
        <v>184.71</v>
      </c>
      <c r="AN346" s="148"/>
      <c r="AO346" s="148"/>
      <c r="AP346" s="148"/>
      <c r="AS346" s="148"/>
      <c r="AT346" s="148"/>
    </row>
    <row r="347" spans="1:46" s="33" customFormat="1" hidden="1">
      <c r="A347" s="152"/>
      <c r="B347" s="152">
        <v>3246</v>
      </c>
      <c r="C347" s="152" t="s">
        <v>640</v>
      </c>
      <c r="D347" s="153" t="s">
        <v>904</v>
      </c>
      <c r="E347" s="153"/>
      <c r="F347" s="152"/>
      <c r="G347" s="152"/>
      <c r="H347" s="153"/>
      <c r="I347" s="152"/>
      <c r="J347" s="152"/>
      <c r="K347" s="153" t="str">
        <f t="shared" si="7"/>
        <v xml:space="preserve"> </v>
      </c>
      <c r="L347" s="152"/>
      <c r="M347" s="153"/>
      <c r="N347" s="152"/>
      <c r="O347" s="152"/>
      <c r="P347" s="152"/>
      <c r="Q347" s="152"/>
      <c r="R347" s="157"/>
      <c r="S347" s="157" t="e">
        <v>#N/A</v>
      </c>
      <c r="T347" s="147"/>
      <c r="U347" s="33" t="s">
        <v>656</v>
      </c>
      <c r="V347" s="171">
        <v>176.72</v>
      </c>
      <c r="W347" s="147" t="s">
        <v>561</v>
      </c>
      <c r="X347" s="147">
        <v>184.71</v>
      </c>
      <c r="AN347" s="148"/>
      <c r="AO347" s="148"/>
      <c r="AP347" s="148"/>
      <c r="AS347" s="148"/>
      <c r="AT347" s="148"/>
    </row>
    <row r="348" spans="1:46" s="33" customFormat="1" hidden="1">
      <c r="A348" s="152"/>
      <c r="B348" s="152">
        <v>3247</v>
      </c>
      <c r="C348" s="152" t="s">
        <v>641</v>
      </c>
      <c r="D348" s="153" t="s">
        <v>905</v>
      </c>
      <c r="E348" s="153"/>
      <c r="F348" s="152"/>
      <c r="G348" s="152"/>
      <c r="H348" s="153"/>
      <c r="I348" s="152"/>
      <c r="J348" s="152"/>
      <c r="K348" s="153" t="str">
        <f t="shared" si="7"/>
        <v xml:space="preserve"> </v>
      </c>
      <c r="L348" s="152"/>
      <c r="M348" s="153"/>
      <c r="N348" s="152"/>
      <c r="O348" s="152"/>
      <c r="P348" s="152"/>
      <c r="Q348" s="152"/>
      <c r="R348" s="157"/>
      <c r="S348" s="157" t="e">
        <v>#N/A</v>
      </c>
      <c r="T348" s="147"/>
      <c r="U348" s="33" t="s">
        <v>656</v>
      </c>
      <c r="V348" s="171">
        <v>176.72</v>
      </c>
      <c r="W348" s="147" t="s">
        <v>561</v>
      </c>
      <c r="X348" s="147">
        <v>184.71</v>
      </c>
      <c r="AN348" s="148"/>
      <c r="AO348" s="148"/>
      <c r="AP348" s="148"/>
      <c r="AS348" s="148"/>
      <c r="AT348" s="148"/>
    </row>
    <row r="349" spans="1:46" s="33" customFormat="1" hidden="1">
      <c r="A349" s="152"/>
      <c r="B349" s="152">
        <v>3248</v>
      </c>
      <c r="C349" s="152" t="s">
        <v>642</v>
      </c>
      <c r="D349" s="153" t="s">
        <v>906</v>
      </c>
      <c r="E349" s="153"/>
      <c r="F349" s="152"/>
      <c r="G349" s="152"/>
      <c r="H349" s="153"/>
      <c r="I349" s="152"/>
      <c r="J349" s="152"/>
      <c r="K349" s="153" t="str">
        <f t="shared" si="7"/>
        <v xml:space="preserve"> </v>
      </c>
      <c r="L349" s="152"/>
      <c r="M349" s="153"/>
      <c r="N349" s="152"/>
      <c r="O349" s="152"/>
      <c r="P349" s="152"/>
      <c r="Q349" s="152"/>
      <c r="R349" s="157"/>
      <c r="S349" s="157" t="e">
        <v>#N/A</v>
      </c>
      <c r="T349" s="147"/>
      <c r="U349" s="33" t="s">
        <v>656</v>
      </c>
      <c r="V349" s="171">
        <v>176.72</v>
      </c>
      <c r="W349" s="147" t="s">
        <v>561</v>
      </c>
      <c r="X349" s="147">
        <v>184.71</v>
      </c>
      <c r="AN349" s="148"/>
      <c r="AO349" s="148"/>
      <c r="AP349" s="148"/>
      <c r="AS349" s="148"/>
      <c r="AT349" s="148"/>
    </row>
    <row r="350" spans="1:46" s="33" customFormat="1" hidden="1">
      <c r="A350" s="152"/>
      <c r="B350" s="152">
        <v>3249</v>
      </c>
      <c r="C350" s="152" t="s">
        <v>643</v>
      </c>
      <c r="D350" s="153" t="s">
        <v>907</v>
      </c>
      <c r="E350" s="153"/>
      <c r="F350" s="152"/>
      <c r="G350" s="152"/>
      <c r="H350" s="153"/>
      <c r="I350" s="152"/>
      <c r="J350" s="152"/>
      <c r="K350" s="153" t="str">
        <f t="shared" si="7"/>
        <v xml:space="preserve"> </v>
      </c>
      <c r="L350" s="152"/>
      <c r="M350" s="153"/>
      <c r="N350" s="152"/>
      <c r="O350" s="152"/>
      <c r="P350" s="152"/>
      <c r="Q350" s="152"/>
      <c r="R350" s="157"/>
      <c r="S350" s="157" t="e">
        <v>#N/A</v>
      </c>
      <c r="T350" s="147"/>
      <c r="U350" s="33" t="s">
        <v>656</v>
      </c>
      <c r="V350" s="171">
        <v>176.72</v>
      </c>
      <c r="W350" s="147" t="s">
        <v>561</v>
      </c>
      <c r="X350" s="147">
        <v>184.71</v>
      </c>
      <c r="AN350" s="148"/>
      <c r="AO350" s="148"/>
      <c r="AP350" s="148"/>
      <c r="AS350" s="148"/>
      <c r="AT350" s="148"/>
    </row>
    <row r="351" spans="1:46" s="33" customFormat="1" hidden="1">
      <c r="A351" s="152"/>
      <c r="B351" s="152">
        <v>3250</v>
      </c>
      <c r="C351" s="152" t="s">
        <v>644</v>
      </c>
      <c r="D351" s="153" t="s">
        <v>908</v>
      </c>
      <c r="E351" s="153"/>
      <c r="F351" s="152"/>
      <c r="G351" s="152"/>
      <c r="H351" s="153"/>
      <c r="I351" s="152"/>
      <c r="J351" s="152"/>
      <c r="K351" s="153" t="str">
        <f t="shared" si="7"/>
        <v xml:space="preserve"> </v>
      </c>
      <c r="L351" s="152"/>
      <c r="M351" s="153"/>
      <c r="N351" s="152"/>
      <c r="O351" s="152"/>
      <c r="P351" s="152"/>
      <c r="Q351" s="152"/>
      <c r="R351" s="157"/>
      <c r="S351" s="157" t="e">
        <v>#N/A</v>
      </c>
      <c r="T351" s="147"/>
      <c r="U351" s="33" t="s">
        <v>656</v>
      </c>
      <c r="V351" s="171">
        <v>176.72</v>
      </c>
      <c r="W351" s="147" t="s">
        <v>561</v>
      </c>
      <c r="X351" s="147">
        <v>184.71</v>
      </c>
      <c r="AN351" s="148"/>
      <c r="AO351" s="148"/>
      <c r="AP351" s="148"/>
      <c r="AS351" s="148"/>
      <c r="AT351" s="148"/>
    </row>
    <row r="352" spans="1:46" s="33" customFormat="1" hidden="1">
      <c r="A352" s="152"/>
      <c r="B352" s="152">
        <v>3251</v>
      </c>
      <c r="C352" s="152" t="s">
        <v>645</v>
      </c>
      <c r="D352" s="153" t="s">
        <v>909</v>
      </c>
      <c r="E352" s="153"/>
      <c r="F352" s="152"/>
      <c r="G352" s="152"/>
      <c r="H352" s="153"/>
      <c r="I352" s="152"/>
      <c r="J352" s="152"/>
      <c r="K352" s="153" t="str">
        <f t="shared" si="7"/>
        <v xml:space="preserve"> </v>
      </c>
      <c r="L352" s="152"/>
      <c r="M352" s="153"/>
      <c r="N352" s="152"/>
      <c r="O352" s="152"/>
      <c r="P352" s="152"/>
      <c r="Q352" s="152"/>
      <c r="R352" s="157"/>
      <c r="S352" s="157" t="e">
        <v>#N/A</v>
      </c>
      <c r="T352" s="147"/>
      <c r="U352" s="33" t="s">
        <v>656</v>
      </c>
      <c r="V352" s="171">
        <v>176.72</v>
      </c>
      <c r="W352" s="147" t="s">
        <v>561</v>
      </c>
      <c r="X352" s="147">
        <v>184.71</v>
      </c>
      <c r="AN352" s="148"/>
      <c r="AO352" s="148"/>
      <c r="AP352" s="148"/>
      <c r="AS352" s="148"/>
      <c r="AT352" s="148"/>
    </row>
    <row r="353" spans="1:46" s="33" customFormat="1" hidden="1">
      <c r="A353" s="152"/>
      <c r="B353" s="152">
        <v>3252</v>
      </c>
      <c r="C353" s="152" t="s">
        <v>646</v>
      </c>
      <c r="D353" s="153" t="s">
        <v>910</v>
      </c>
      <c r="E353" s="153"/>
      <c r="F353" s="152"/>
      <c r="G353" s="152"/>
      <c r="H353" s="153"/>
      <c r="I353" s="152"/>
      <c r="J353" s="152"/>
      <c r="K353" s="153" t="str">
        <f t="shared" si="7"/>
        <v xml:space="preserve"> </v>
      </c>
      <c r="L353" s="152"/>
      <c r="M353" s="153"/>
      <c r="N353" s="152"/>
      <c r="O353" s="152"/>
      <c r="P353" s="152"/>
      <c r="Q353" s="152"/>
      <c r="R353" s="157"/>
      <c r="S353" s="157" t="e">
        <v>#N/A</v>
      </c>
      <c r="T353" s="147"/>
      <c r="U353" s="33" t="s">
        <v>656</v>
      </c>
      <c r="V353" s="171">
        <v>176.72</v>
      </c>
      <c r="W353" s="147" t="s">
        <v>561</v>
      </c>
      <c r="X353" s="147">
        <v>184.71</v>
      </c>
      <c r="AN353" s="148"/>
      <c r="AO353" s="148"/>
      <c r="AP353" s="148"/>
      <c r="AS353" s="148"/>
      <c r="AT353" s="148"/>
    </row>
    <row r="354" spans="1:46" s="33" customFormat="1" hidden="1">
      <c r="A354" s="152"/>
      <c r="B354" s="152">
        <v>3253</v>
      </c>
      <c r="C354" s="152" t="s">
        <v>647</v>
      </c>
      <c r="D354" s="153" t="s">
        <v>911</v>
      </c>
      <c r="E354" s="153"/>
      <c r="F354" s="152"/>
      <c r="G354" s="152"/>
      <c r="H354" s="153"/>
      <c r="I354" s="152"/>
      <c r="J354" s="152"/>
      <c r="K354" s="153" t="str">
        <f t="shared" si="7"/>
        <v xml:space="preserve"> </v>
      </c>
      <c r="L354" s="152"/>
      <c r="M354" s="153"/>
      <c r="N354" s="152"/>
      <c r="O354" s="152"/>
      <c r="P354" s="152"/>
      <c r="Q354" s="152"/>
      <c r="R354" s="157"/>
      <c r="S354" s="157" t="e">
        <v>#N/A</v>
      </c>
      <c r="T354" s="147"/>
      <c r="U354" s="33" t="s">
        <v>656</v>
      </c>
      <c r="V354" s="171">
        <v>176.72</v>
      </c>
      <c r="W354" s="147" t="s">
        <v>561</v>
      </c>
      <c r="X354" s="147">
        <v>184.71</v>
      </c>
      <c r="AN354" s="148"/>
      <c r="AO354" s="148"/>
      <c r="AP354" s="148"/>
      <c r="AS354" s="148"/>
      <c r="AT354" s="148"/>
    </row>
    <row r="355" spans="1:46" s="33" customFormat="1" hidden="1">
      <c r="A355" s="152"/>
      <c r="B355" s="152">
        <v>3254</v>
      </c>
      <c r="C355" s="152" t="s">
        <v>648</v>
      </c>
      <c r="D355" s="153" t="s">
        <v>912</v>
      </c>
      <c r="E355" s="153"/>
      <c r="F355" s="152"/>
      <c r="G355" s="152"/>
      <c r="H355" s="153"/>
      <c r="I355" s="152"/>
      <c r="J355" s="152"/>
      <c r="K355" s="153" t="str">
        <f t="shared" si="7"/>
        <v xml:space="preserve"> </v>
      </c>
      <c r="L355" s="152"/>
      <c r="M355" s="153"/>
      <c r="N355" s="152"/>
      <c r="O355" s="152"/>
      <c r="P355" s="152"/>
      <c r="Q355" s="152"/>
      <c r="R355" s="157"/>
      <c r="S355" s="157" t="e">
        <v>#N/A</v>
      </c>
      <c r="T355" s="147"/>
      <c r="U355" s="33" t="s">
        <v>656</v>
      </c>
      <c r="V355" s="171">
        <v>176.72</v>
      </c>
      <c r="W355" s="147" t="s">
        <v>561</v>
      </c>
      <c r="X355" s="147">
        <v>184.71</v>
      </c>
      <c r="AN355" s="148"/>
      <c r="AO355" s="148"/>
      <c r="AP355" s="148"/>
      <c r="AS355" s="148"/>
      <c r="AT355" s="148"/>
    </row>
    <row r="356" spans="1:46" s="33" customFormat="1" hidden="1">
      <c r="A356" s="152"/>
      <c r="B356" s="152">
        <v>3255</v>
      </c>
      <c r="C356" s="152" t="s">
        <v>649</v>
      </c>
      <c r="D356" s="153" t="s">
        <v>913</v>
      </c>
      <c r="E356" s="153"/>
      <c r="F356" s="152"/>
      <c r="G356" s="152"/>
      <c r="H356" s="153"/>
      <c r="I356" s="152"/>
      <c r="J356" s="152"/>
      <c r="K356" s="153" t="str">
        <f t="shared" si="7"/>
        <v xml:space="preserve"> </v>
      </c>
      <c r="L356" s="152"/>
      <c r="M356" s="153"/>
      <c r="N356" s="152"/>
      <c r="O356" s="152"/>
      <c r="P356" s="152"/>
      <c r="Q356" s="152"/>
      <c r="R356" s="157"/>
      <c r="S356" s="157" t="e">
        <v>#N/A</v>
      </c>
      <c r="T356" s="147"/>
      <c r="U356" s="33" t="s">
        <v>656</v>
      </c>
      <c r="V356" s="171">
        <v>176.72</v>
      </c>
      <c r="W356" s="147" t="s">
        <v>561</v>
      </c>
      <c r="X356" s="147">
        <v>184.71</v>
      </c>
      <c r="AN356" s="148"/>
      <c r="AO356" s="148"/>
      <c r="AP356" s="148"/>
      <c r="AS356" s="148"/>
      <c r="AT356" s="148"/>
    </row>
    <row r="357" spans="1:46" s="33" customFormat="1" hidden="1">
      <c r="A357" s="152"/>
      <c r="B357" s="173">
        <v>3256</v>
      </c>
      <c r="C357" s="152" t="s">
        <v>650</v>
      </c>
      <c r="D357" s="153" t="s">
        <v>914</v>
      </c>
      <c r="E357" s="153"/>
      <c r="F357" s="152"/>
      <c r="G357" s="152"/>
      <c r="H357" s="153"/>
      <c r="I357" s="152"/>
      <c r="J357" s="152"/>
      <c r="K357" s="153" t="str">
        <f t="shared" si="7"/>
        <v xml:space="preserve"> </v>
      </c>
      <c r="L357" s="152"/>
      <c r="M357" s="153"/>
      <c r="N357" s="152"/>
      <c r="O357" s="152"/>
      <c r="P357" s="152"/>
      <c r="Q357" s="152"/>
      <c r="R357" s="157"/>
      <c r="S357" s="157" t="e">
        <v>#N/A</v>
      </c>
      <c r="T357" s="147"/>
      <c r="U357" s="33" t="s">
        <v>656</v>
      </c>
      <c r="V357" s="171">
        <v>176.72</v>
      </c>
      <c r="W357" s="147" t="s">
        <v>561</v>
      </c>
      <c r="X357" s="147">
        <v>184.71</v>
      </c>
      <c r="AN357" s="148"/>
      <c r="AO357" s="148"/>
      <c r="AP357" s="148"/>
      <c r="AS357" s="148"/>
      <c r="AT357" s="148"/>
    </row>
    <row r="358" spans="1:46" s="33" customFormat="1" hidden="1">
      <c r="A358" s="152"/>
      <c r="B358" s="152">
        <v>3257</v>
      </c>
      <c r="C358" s="152" t="s">
        <v>651</v>
      </c>
      <c r="D358" s="153" t="s">
        <v>915</v>
      </c>
      <c r="E358" s="153"/>
      <c r="F358" s="152"/>
      <c r="G358" s="152"/>
      <c r="H358" s="153"/>
      <c r="I358" s="152"/>
      <c r="J358" s="152"/>
      <c r="K358" s="153" t="str">
        <f t="shared" si="7"/>
        <v xml:space="preserve"> </v>
      </c>
      <c r="L358" s="152"/>
      <c r="M358" s="153"/>
      <c r="N358" s="152"/>
      <c r="O358" s="152"/>
      <c r="P358" s="152"/>
      <c r="Q358" s="152"/>
      <c r="R358" s="157"/>
      <c r="S358" s="157" t="e">
        <v>#N/A</v>
      </c>
      <c r="T358" s="147"/>
      <c r="U358" s="33" t="s">
        <v>656</v>
      </c>
      <c r="V358" s="171">
        <v>176.72</v>
      </c>
      <c r="W358" s="147" t="s">
        <v>561</v>
      </c>
      <c r="X358" s="147">
        <v>184.71</v>
      </c>
      <c r="AN358" s="148"/>
      <c r="AO358" s="148"/>
      <c r="AP358" s="148"/>
      <c r="AS358" s="148"/>
      <c r="AT358" s="148"/>
    </row>
    <row r="359" spans="1:46" s="33" customFormat="1" hidden="1">
      <c r="A359" s="152"/>
      <c r="B359" s="152">
        <v>3258</v>
      </c>
      <c r="C359" s="152" t="s">
        <v>652</v>
      </c>
      <c r="D359" s="153" t="s">
        <v>916</v>
      </c>
      <c r="E359" s="153"/>
      <c r="F359" s="152"/>
      <c r="G359" s="152"/>
      <c r="H359" s="153"/>
      <c r="I359" s="152"/>
      <c r="J359" s="152"/>
      <c r="K359" s="153" t="str">
        <f t="shared" si="7"/>
        <v xml:space="preserve"> </v>
      </c>
      <c r="L359" s="152"/>
      <c r="M359" s="153"/>
      <c r="N359" s="152"/>
      <c r="O359" s="152"/>
      <c r="P359" s="152"/>
      <c r="Q359" s="152"/>
      <c r="R359" s="157"/>
      <c r="S359" s="157" t="e">
        <v>#N/A</v>
      </c>
      <c r="T359" s="147"/>
      <c r="U359" s="33" t="s">
        <v>656</v>
      </c>
      <c r="V359" s="171">
        <v>176.72</v>
      </c>
      <c r="W359" s="147" t="s">
        <v>561</v>
      </c>
      <c r="X359" s="147">
        <v>184.71</v>
      </c>
      <c r="AN359" s="148"/>
      <c r="AO359" s="148"/>
      <c r="AP359" s="148"/>
      <c r="AS359" s="148"/>
      <c r="AT359" s="148"/>
    </row>
    <row r="360" spans="1:46" s="33" customFormat="1" hidden="1">
      <c r="A360" s="152"/>
      <c r="B360" s="152">
        <v>3259</v>
      </c>
      <c r="C360" s="152" t="s">
        <v>653</v>
      </c>
      <c r="D360" s="153" t="s">
        <v>917</v>
      </c>
      <c r="E360" s="153"/>
      <c r="F360" s="152"/>
      <c r="G360" s="152"/>
      <c r="H360" s="153"/>
      <c r="I360" s="152"/>
      <c r="J360" s="152"/>
      <c r="K360" s="153" t="str">
        <f t="shared" si="7"/>
        <v xml:space="preserve"> </v>
      </c>
      <c r="L360" s="152"/>
      <c r="M360" s="153"/>
      <c r="N360" s="152"/>
      <c r="O360" s="152"/>
      <c r="P360" s="152"/>
      <c r="Q360" s="152"/>
      <c r="R360" s="157"/>
      <c r="S360" s="157" t="e">
        <v>#N/A</v>
      </c>
      <c r="T360" s="147"/>
      <c r="U360" s="33" t="s">
        <v>656</v>
      </c>
      <c r="V360" s="171">
        <v>176.72</v>
      </c>
      <c r="W360" s="147" t="s">
        <v>561</v>
      </c>
      <c r="X360" s="147">
        <v>184.71</v>
      </c>
      <c r="AN360" s="148"/>
      <c r="AO360" s="148"/>
      <c r="AP360" s="148"/>
      <c r="AS360" s="148"/>
      <c r="AT360" s="148"/>
    </row>
    <row r="361" spans="1:46" s="33" customFormat="1" hidden="1">
      <c r="A361" s="152"/>
      <c r="B361" s="152">
        <v>3260</v>
      </c>
      <c r="C361" s="152" t="s">
        <v>654</v>
      </c>
      <c r="D361" s="153" t="s">
        <v>918</v>
      </c>
      <c r="E361" s="153"/>
      <c r="F361" s="152"/>
      <c r="G361" s="152"/>
      <c r="H361" s="153"/>
      <c r="I361" s="152"/>
      <c r="J361" s="152"/>
      <c r="K361" s="153" t="str">
        <f t="shared" si="7"/>
        <v xml:space="preserve"> </v>
      </c>
      <c r="L361" s="152"/>
      <c r="M361" s="153"/>
      <c r="N361" s="152"/>
      <c r="O361" s="152"/>
      <c r="P361" s="152"/>
      <c r="Q361" s="152"/>
      <c r="R361" s="157"/>
      <c r="S361" s="157" t="e">
        <v>#N/A</v>
      </c>
      <c r="T361" s="147"/>
      <c r="U361" s="33" t="s">
        <v>656</v>
      </c>
      <c r="V361" s="171">
        <v>176.72</v>
      </c>
      <c r="W361" s="147" t="s">
        <v>561</v>
      </c>
      <c r="X361" s="147">
        <v>184.71</v>
      </c>
      <c r="AN361" s="148"/>
      <c r="AO361" s="148"/>
      <c r="AP361" s="148"/>
      <c r="AS361" s="148"/>
      <c r="AT361" s="148"/>
    </row>
    <row r="362" spans="1:46" s="33" customFormat="1" hidden="1">
      <c r="A362" s="152"/>
      <c r="B362" s="152">
        <v>3261</v>
      </c>
      <c r="C362" s="152" t="s">
        <v>921</v>
      </c>
      <c r="D362" s="153" t="s">
        <v>926</v>
      </c>
      <c r="E362" s="153"/>
      <c r="F362" s="152"/>
      <c r="G362" s="152"/>
      <c r="H362" s="153"/>
      <c r="I362" s="152"/>
      <c r="J362" s="152"/>
      <c r="K362" s="153" t="str">
        <f t="shared" si="7"/>
        <v xml:space="preserve"> </v>
      </c>
      <c r="L362" s="152"/>
      <c r="M362" s="153"/>
      <c r="N362" s="152"/>
      <c r="O362" s="152"/>
      <c r="P362" s="152"/>
      <c r="Q362" s="152"/>
      <c r="R362" s="157"/>
      <c r="S362" s="157" t="e">
        <v>#N/A</v>
      </c>
      <c r="T362" s="147"/>
      <c r="V362" s="171" t="e">
        <v>#N/A</v>
      </c>
      <c r="W362" s="147" t="e">
        <v>#N/A</v>
      </c>
      <c r="X362" s="147" t="e">
        <v>#N/A</v>
      </c>
      <c r="AN362" s="148"/>
      <c r="AO362" s="148"/>
      <c r="AP362" s="148"/>
      <c r="AS362" s="148"/>
      <c r="AT362" s="148"/>
    </row>
    <row r="363" spans="1:46" s="33" customFormat="1" hidden="1">
      <c r="A363" s="152"/>
      <c r="B363" s="152">
        <v>3262</v>
      </c>
      <c r="C363" s="152" t="s">
        <v>922</v>
      </c>
      <c r="D363" s="153" t="s">
        <v>927</v>
      </c>
      <c r="E363" s="153"/>
      <c r="F363" s="152"/>
      <c r="G363" s="152"/>
      <c r="H363" s="153"/>
      <c r="I363" s="152"/>
      <c r="J363" s="152"/>
      <c r="K363" s="153" t="str">
        <f t="shared" si="7"/>
        <v xml:space="preserve"> </v>
      </c>
      <c r="L363" s="152"/>
      <c r="M363" s="153"/>
      <c r="N363" s="152"/>
      <c r="O363" s="152"/>
      <c r="P363" s="152"/>
      <c r="Q363" s="152"/>
      <c r="R363" s="157"/>
      <c r="S363" s="157" t="e">
        <v>#N/A</v>
      </c>
      <c r="T363" s="147"/>
      <c r="V363" s="171" t="e">
        <v>#N/A</v>
      </c>
      <c r="W363" s="147" t="e">
        <v>#N/A</v>
      </c>
      <c r="X363" s="147" t="e">
        <v>#N/A</v>
      </c>
      <c r="AN363" s="148"/>
      <c r="AO363" s="148"/>
      <c r="AP363" s="148"/>
      <c r="AS363" s="148"/>
      <c r="AT363" s="148"/>
    </row>
    <row r="364" spans="1:46" s="33" customFormat="1" hidden="1">
      <c r="A364" s="152"/>
      <c r="B364" s="152">
        <v>3263</v>
      </c>
      <c r="C364" s="152" t="s">
        <v>923</v>
      </c>
      <c r="D364" s="153" t="s">
        <v>928</v>
      </c>
      <c r="E364" s="153"/>
      <c r="F364" s="152"/>
      <c r="G364" s="152"/>
      <c r="H364" s="153"/>
      <c r="I364" s="152"/>
      <c r="J364" s="152"/>
      <c r="K364" s="153" t="str">
        <f t="shared" si="7"/>
        <v xml:space="preserve"> </v>
      </c>
      <c r="L364" s="152"/>
      <c r="M364" s="153"/>
      <c r="N364" s="152"/>
      <c r="O364" s="152"/>
      <c r="P364" s="152"/>
      <c r="Q364" s="152"/>
      <c r="R364" s="157"/>
      <c r="S364" s="157" t="e">
        <v>#N/A</v>
      </c>
      <c r="T364" s="147"/>
      <c r="V364" s="171" t="e">
        <v>#N/A</v>
      </c>
      <c r="W364" s="147" t="e">
        <v>#N/A</v>
      </c>
      <c r="X364" s="147" t="e">
        <v>#N/A</v>
      </c>
      <c r="AN364" s="148"/>
      <c r="AO364" s="148"/>
      <c r="AP364" s="148"/>
      <c r="AS364" s="148"/>
      <c r="AT364" s="148"/>
    </row>
    <row r="365" spans="1:46" s="33" customFormat="1" hidden="1">
      <c r="A365" s="152"/>
      <c r="B365" s="152">
        <v>3264</v>
      </c>
      <c r="C365" s="152" t="s">
        <v>924</v>
      </c>
      <c r="D365" s="153" t="s">
        <v>929</v>
      </c>
      <c r="E365" s="153"/>
      <c r="F365" s="152"/>
      <c r="G365" s="152"/>
      <c r="H365" s="153"/>
      <c r="I365" s="152"/>
      <c r="J365" s="152"/>
      <c r="K365" s="153" t="str">
        <f t="shared" si="7"/>
        <v xml:space="preserve"> </v>
      </c>
      <c r="L365" s="152"/>
      <c r="M365" s="153"/>
      <c r="N365" s="152"/>
      <c r="O365" s="152"/>
      <c r="P365" s="152"/>
      <c r="Q365" s="152"/>
      <c r="R365" s="157"/>
      <c r="S365" s="157" t="e">
        <v>#N/A</v>
      </c>
      <c r="T365" s="147"/>
      <c r="V365" s="171" t="e">
        <v>#N/A</v>
      </c>
      <c r="W365" s="147" t="e">
        <v>#N/A</v>
      </c>
      <c r="X365" s="147" t="e">
        <v>#N/A</v>
      </c>
      <c r="AN365" s="148"/>
      <c r="AO365" s="148"/>
      <c r="AP365" s="148"/>
      <c r="AS365" s="148"/>
      <c r="AT365" s="148"/>
    </row>
    <row r="366" spans="1:46" s="33" customFormat="1" hidden="1">
      <c r="A366" s="152"/>
      <c r="B366" s="152">
        <v>3265</v>
      </c>
      <c r="C366" s="152" t="s">
        <v>925</v>
      </c>
      <c r="D366" s="153" t="s">
        <v>930</v>
      </c>
      <c r="E366" s="153"/>
      <c r="F366" s="152"/>
      <c r="G366" s="152"/>
      <c r="H366" s="153"/>
      <c r="I366" s="152"/>
      <c r="J366" s="152"/>
      <c r="K366" s="153" t="str">
        <f t="shared" si="7"/>
        <v xml:space="preserve"> </v>
      </c>
      <c r="L366" s="152"/>
      <c r="M366" s="153"/>
      <c r="N366" s="152"/>
      <c r="O366" s="152"/>
      <c r="P366" s="152"/>
      <c r="Q366" s="152"/>
      <c r="R366" s="157"/>
      <c r="S366" s="157" t="e">
        <v>#N/A</v>
      </c>
      <c r="T366" s="147"/>
      <c r="V366" s="171" t="e">
        <v>#N/A</v>
      </c>
      <c r="W366" s="147" t="e">
        <v>#N/A</v>
      </c>
      <c r="X366" s="147" t="e">
        <v>#N/A</v>
      </c>
      <c r="AN366" s="148"/>
      <c r="AO366" s="148"/>
      <c r="AP366" s="148"/>
      <c r="AS366" s="148"/>
      <c r="AT366" s="148"/>
    </row>
    <row r="367" spans="1:46" s="33" customFormat="1" hidden="1">
      <c r="A367" s="152"/>
      <c r="B367" s="152">
        <v>3266</v>
      </c>
      <c r="C367" s="152" t="s">
        <v>949</v>
      </c>
      <c r="D367" s="153" t="s">
        <v>931</v>
      </c>
      <c r="E367" s="153"/>
      <c r="F367" s="152"/>
      <c r="G367" s="152"/>
      <c r="H367" s="153"/>
      <c r="I367" s="152"/>
      <c r="J367" s="152"/>
      <c r="K367" s="153" t="str">
        <f t="shared" si="7"/>
        <v xml:space="preserve"> </v>
      </c>
      <c r="L367" s="152"/>
      <c r="M367" s="153"/>
      <c r="N367" s="152"/>
      <c r="O367" s="152"/>
      <c r="P367" s="152"/>
      <c r="Q367" s="152"/>
      <c r="R367" s="157"/>
      <c r="S367" s="157" t="e">
        <v>#N/A</v>
      </c>
      <c r="T367" s="147"/>
      <c r="V367" s="171" t="e">
        <v>#N/A</v>
      </c>
      <c r="W367" s="147" t="e">
        <v>#N/A</v>
      </c>
      <c r="X367" s="147" t="e">
        <v>#N/A</v>
      </c>
      <c r="AN367" s="148"/>
      <c r="AO367" s="148"/>
      <c r="AP367" s="148"/>
      <c r="AS367" s="148"/>
      <c r="AT367" s="148"/>
    </row>
    <row r="368" spans="1:46" s="33" customFormat="1" hidden="1">
      <c r="A368" s="152"/>
      <c r="B368" s="152">
        <v>3267</v>
      </c>
      <c r="C368" s="152" t="s">
        <v>953</v>
      </c>
      <c r="D368" s="153" t="s">
        <v>954</v>
      </c>
      <c r="E368" s="153"/>
      <c r="F368" s="152"/>
      <c r="G368" s="152"/>
      <c r="H368" s="153"/>
      <c r="I368" s="152"/>
      <c r="J368" s="152"/>
      <c r="K368" s="153" t="str">
        <f t="shared" si="7"/>
        <v xml:space="preserve"> </v>
      </c>
      <c r="L368" s="152"/>
      <c r="M368" s="153"/>
      <c r="N368" s="152"/>
      <c r="O368" s="152"/>
      <c r="P368" s="152"/>
      <c r="Q368" s="152"/>
      <c r="R368" s="157"/>
      <c r="S368" s="157" t="e">
        <v>#N/A</v>
      </c>
      <c r="T368" s="147"/>
      <c r="V368" s="171" t="e">
        <v>#N/A</v>
      </c>
      <c r="W368" s="147" t="e">
        <v>#N/A</v>
      </c>
      <c r="X368" s="147" t="e">
        <v>#N/A</v>
      </c>
      <c r="AN368" s="148"/>
      <c r="AO368" s="148"/>
      <c r="AP368" s="148"/>
      <c r="AS368" s="148"/>
      <c r="AT368" s="148"/>
    </row>
    <row r="369" spans="1:46" s="33" customFormat="1" hidden="1">
      <c r="A369" s="152"/>
      <c r="B369" s="152">
        <v>3268</v>
      </c>
      <c r="C369" s="152" t="s">
        <v>955</v>
      </c>
      <c r="D369" s="153" t="s">
        <v>957</v>
      </c>
      <c r="E369" s="153"/>
      <c r="F369" s="152"/>
      <c r="G369" s="152"/>
      <c r="H369" s="153"/>
      <c r="I369" s="152"/>
      <c r="J369" s="152"/>
      <c r="K369" s="153" t="str">
        <f t="shared" si="7"/>
        <v xml:space="preserve"> </v>
      </c>
      <c r="L369" s="152"/>
      <c r="M369" s="153"/>
      <c r="N369" s="152"/>
      <c r="O369" s="152"/>
      <c r="P369" s="152"/>
      <c r="Q369" s="152"/>
      <c r="R369" s="157"/>
      <c r="S369" s="157" t="e">
        <v>#N/A</v>
      </c>
      <c r="T369" s="147"/>
      <c r="V369" s="171" t="e">
        <v>#N/A</v>
      </c>
      <c r="W369" s="147" t="e">
        <v>#N/A</v>
      </c>
      <c r="X369" s="147" t="e">
        <v>#N/A</v>
      </c>
      <c r="AN369" s="148"/>
      <c r="AO369" s="148"/>
      <c r="AP369" s="148"/>
      <c r="AS369" s="148"/>
      <c r="AT369" s="148"/>
    </row>
    <row r="370" spans="1:46" s="33" customFormat="1" hidden="1">
      <c r="A370" s="152"/>
      <c r="B370" s="152">
        <v>3269</v>
      </c>
      <c r="C370" s="152" t="s">
        <v>956</v>
      </c>
      <c r="D370" s="153" t="s">
        <v>958</v>
      </c>
      <c r="E370" s="153"/>
      <c r="F370" s="152"/>
      <c r="G370" s="152"/>
      <c r="H370" s="153"/>
      <c r="I370" s="152"/>
      <c r="J370" s="152"/>
      <c r="K370" s="153" t="str">
        <f t="shared" si="7"/>
        <v xml:space="preserve"> </v>
      </c>
      <c r="L370" s="152"/>
      <c r="M370" s="153"/>
      <c r="N370" s="152"/>
      <c r="O370" s="152"/>
      <c r="P370" s="152"/>
      <c r="Q370" s="152"/>
      <c r="R370" s="157"/>
      <c r="S370" s="157" t="e">
        <v>#N/A</v>
      </c>
      <c r="T370" s="147"/>
      <c r="V370" s="171" t="e">
        <v>#N/A</v>
      </c>
      <c r="W370" s="147" t="e">
        <v>#N/A</v>
      </c>
      <c r="X370" s="147" t="e">
        <v>#N/A</v>
      </c>
      <c r="AN370" s="148"/>
      <c r="AO370" s="148"/>
      <c r="AP370" s="148"/>
      <c r="AS370" s="148"/>
      <c r="AT370" s="148"/>
    </row>
    <row r="371" spans="1:46" s="33" customFormat="1" hidden="1">
      <c r="A371" s="152"/>
      <c r="B371" s="152">
        <v>3270</v>
      </c>
      <c r="C371" s="152" t="s">
        <v>959</v>
      </c>
      <c r="D371" s="153" t="s">
        <v>960</v>
      </c>
      <c r="E371" s="153"/>
      <c r="F371" s="152"/>
      <c r="G371" s="152"/>
      <c r="H371" s="153"/>
      <c r="I371" s="152"/>
      <c r="J371" s="152"/>
      <c r="K371" s="153" t="str">
        <f t="shared" si="7"/>
        <v xml:space="preserve"> </v>
      </c>
      <c r="L371" s="152"/>
      <c r="M371" s="153"/>
      <c r="N371" s="152"/>
      <c r="O371" s="152"/>
      <c r="P371" s="152"/>
      <c r="Q371" s="152"/>
      <c r="R371" s="157"/>
      <c r="S371" s="157" t="e">
        <v>#N/A</v>
      </c>
      <c r="T371" s="147"/>
      <c r="V371" s="171" t="e">
        <v>#N/A</v>
      </c>
      <c r="W371" s="147" t="e">
        <v>#N/A</v>
      </c>
      <c r="X371" s="147" t="e">
        <v>#N/A</v>
      </c>
      <c r="AN371" s="148"/>
      <c r="AO371" s="148"/>
      <c r="AP371" s="148"/>
      <c r="AS371" s="148"/>
      <c r="AT371" s="148"/>
    </row>
    <row r="372" spans="1:46" s="33" customFormat="1" hidden="1">
      <c r="A372" s="152"/>
      <c r="B372" s="152">
        <v>3271</v>
      </c>
      <c r="C372" s="152" t="s">
        <v>962</v>
      </c>
      <c r="D372" s="153" t="s">
        <v>964</v>
      </c>
      <c r="E372" s="153"/>
      <c r="F372" s="152"/>
      <c r="G372" s="152"/>
      <c r="H372" s="153"/>
      <c r="I372" s="152"/>
      <c r="J372" s="152"/>
      <c r="K372" s="153" t="str">
        <f t="shared" si="7"/>
        <v xml:space="preserve"> </v>
      </c>
      <c r="L372" s="152"/>
      <c r="M372" s="153"/>
      <c r="N372" s="152"/>
      <c r="O372" s="152"/>
      <c r="P372" s="152"/>
      <c r="Q372" s="152"/>
      <c r="R372" s="157"/>
      <c r="S372" s="157" t="e">
        <v>#N/A</v>
      </c>
      <c r="T372" s="147"/>
      <c r="V372" s="171" t="e">
        <v>#N/A</v>
      </c>
      <c r="W372" s="147" t="e">
        <v>#N/A</v>
      </c>
      <c r="X372" s="147" t="e">
        <v>#N/A</v>
      </c>
      <c r="AN372" s="148"/>
      <c r="AO372" s="148"/>
      <c r="AP372" s="148"/>
      <c r="AS372" s="148"/>
      <c r="AT372" s="148"/>
    </row>
    <row r="373" spans="1:46" s="33" customFormat="1" hidden="1">
      <c r="A373" s="152"/>
      <c r="B373" s="152">
        <v>3272</v>
      </c>
      <c r="C373" s="152" t="s">
        <v>963</v>
      </c>
      <c r="D373" s="153" t="s">
        <v>965</v>
      </c>
      <c r="E373" s="153"/>
      <c r="F373" s="152"/>
      <c r="G373" s="152"/>
      <c r="H373" s="153"/>
      <c r="I373" s="152"/>
      <c r="J373" s="152"/>
      <c r="K373" s="153" t="str">
        <f t="shared" si="7"/>
        <v xml:space="preserve"> </v>
      </c>
      <c r="L373" s="152"/>
      <c r="M373" s="153"/>
      <c r="N373" s="152"/>
      <c r="O373" s="152"/>
      <c r="P373" s="152"/>
      <c r="Q373" s="152"/>
      <c r="R373" s="157"/>
      <c r="S373" s="157" t="e">
        <v>#N/A</v>
      </c>
      <c r="T373" s="147"/>
      <c r="V373" s="171" t="e">
        <v>#N/A</v>
      </c>
      <c r="W373" s="147" t="e">
        <v>#N/A</v>
      </c>
      <c r="X373" s="147" t="e">
        <v>#N/A</v>
      </c>
      <c r="AN373" s="148"/>
      <c r="AO373" s="148"/>
      <c r="AP373" s="148"/>
      <c r="AS373" s="148"/>
      <c r="AT373" s="148"/>
    </row>
    <row r="374" spans="1:46" s="33" customFormat="1" hidden="1">
      <c r="A374" s="152"/>
      <c r="B374" s="152"/>
      <c r="C374" s="152"/>
      <c r="D374" s="153" t="s">
        <v>249</v>
      </c>
      <c r="E374" s="153"/>
      <c r="F374" s="152"/>
      <c r="G374" s="152"/>
      <c r="H374" s="153"/>
      <c r="I374" s="152"/>
      <c r="J374" s="152"/>
      <c r="K374" s="153" t="str">
        <f t="shared" si="7"/>
        <v xml:space="preserve"> </v>
      </c>
      <c r="L374" s="152"/>
      <c r="M374" s="153"/>
      <c r="N374" s="152"/>
      <c r="O374" s="152"/>
      <c r="P374" s="152"/>
      <c r="Q374" s="152"/>
      <c r="R374" s="157"/>
      <c r="S374" s="157" t="e">
        <v>#N/A</v>
      </c>
      <c r="T374" s="147"/>
      <c r="V374" s="171" t="e">
        <v>#N/A</v>
      </c>
      <c r="W374" s="147" t="e">
        <v>#N/A</v>
      </c>
      <c r="X374" s="147" t="e">
        <v>#N/A</v>
      </c>
      <c r="AN374" s="148"/>
      <c r="AO374" s="148"/>
      <c r="AP374" s="148"/>
      <c r="AS374" s="148"/>
      <c r="AT374" s="148"/>
    </row>
    <row r="375" spans="1:46" s="33" customFormat="1" hidden="1">
      <c r="A375" s="152"/>
      <c r="B375" s="152"/>
      <c r="C375" s="152"/>
      <c r="D375" s="153" t="s">
        <v>249</v>
      </c>
      <c r="E375" s="153"/>
      <c r="F375" s="152"/>
      <c r="G375" s="152"/>
      <c r="H375" s="153"/>
      <c r="I375" s="152"/>
      <c r="J375" s="152"/>
      <c r="K375" s="153" t="str">
        <f t="shared" si="7"/>
        <v xml:space="preserve"> </v>
      </c>
      <c r="L375" s="152"/>
      <c r="M375" s="153"/>
      <c r="N375" s="152"/>
      <c r="O375" s="152"/>
      <c r="P375" s="152"/>
      <c r="Q375" s="152"/>
      <c r="R375" s="157"/>
      <c r="S375" s="157" t="e">
        <v>#N/A</v>
      </c>
      <c r="T375" s="147"/>
      <c r="V375" s="171" t="e">
        <v>#N/A</v>
      </c>
      <c r="W375" s="147" t="e">
        <v>#N/A</v>
      </c>
      <c r="X375" s="147" t="e">
        <v>#N/A</v>
      </c>
      <c r="AN375" s="148"/>
      <c r="AO375" s="148"/>
      <c r="AP375" s="148"/>
      <c r="AS375" s="148"/>
      <c r="AT375" s="148"/>
    </row>
    <row r="376" spans="1:46" s="33" customFormat="1" hidden="1">
      <c r="A376" s="152"/>
      <c r="B376" s="152"/>
      <c r="C376" s="152"/>
      <c r="D376" s="153" t="s">
        <v>249</v>
      </c>
      <c r="E376" s="153"/>
      <c r="F376" s="152"/>
      <c r="G376" s="152"/>
      <c r="H376" s="153"/>
      <c r="I376" s="152"/>
      <c r="J376" s="152"/>
      <c r="K376" s="153" t="str">
        <f t="shared" ref="K376:K407" si="8">I378&amp;" "&amp;J377</f>
        <v xml:space="preserve"> </v>
      </c>
      <c r="L376" s="152"/>
      <c r="M376" s="153"/>
      <c r="N376" s="152"/>
      <c r="O376" s="152"/>
      <c r="P376" s="152"/>
      <c r="Q376" s="152"/>
      <c r="R376" s="157"/>
      <c r="S376" s="157" t="e">
        <v>#N/A</v>
      </c>
      <c r="T376" s="147"/>
      <c r="V376" s="171" t="e">
        <v>#N/A</v>
      </c>
      <c r="W376" s="147" t="e">
        <v>#N/A</v>
      </c>
      <c r="X376" s="147" t="e">
        <v>#N/A</v>
      </c>
      <c r="AN376" s="148"/>
      <c r="AO376" s="148"/>
      <c r="AP376" s="148"/>
      <c r="AS376" s="148"/>
      <c r="AT376" s="148"/>
    </row>
    <row r="377" spans="1:46" s="33" customFormat="1" hidden="1">
      <c r="A377" s="152"/>
      <c r="B377" s="152"/>
      <c r="C377" s="152"/>
      <c r="D377" s="153" t="s">
        <v>249</v>
      </c>
      <c r="E377" s="153"/>
      <c r="F377" s="152"/>
      <c r="G377" s="152"/>
      <c r="H377" s="153"/>
      <c r="I377" s="152"/>
      <c r="J377" s="152"/>
      <c r="K377" s="153" t="str">
        <f t="shared" si="8"/>
        <v xml:space="preserve"> </v>
      </c>
      <c r="L377" s="152"/>
      <c r="M377" s="153"/>
      <c r="N377" s="152"/>
      <c r="O377" s="152"/>
      <c r="P377" s="152"/>
      <c r="Q377" s="152"/>
      <c r="R377" s="157"/>
      <c r="S377" s="157" t="e">
        <v>#N/A</v>
      </c>
      <c r="T377" s="147"/>
      <c r="V377" s="171" t="e">
        <v>#N/A</v>
      </c>
      <c r="W377" s="147" t="e">
        <v>#N/A</v>
      </c>
      <c r="X377" s="147" t="e">
        <v>#N/A</v>
      </c>
      <c r="AN377" s="148"/>
      <c r="AO377" s="148"/>
      <c r="AP377" s="148"/>
      <c r="AS377" s="148"/>
      <c r="AT377" s="148"/>
    </row>
    <row r="378" spans="1:46" s="33" customFormat="1" hidden="1">
      <c r="A378" s="152"/>
      <c r="B378" s="152"/>
      <c r="C378" s="152"/>
      <c r="D378" s="153" t="s">
        <v>249</v>
      </c>
      <c r="E378" s="153"/>
      <c r="F378" s="152"/>
      <c r="G378" s="152"/>
      <c r="H378" s="153"/>
      <c r="I378" s="152"/>
      <c r="J378" s="152"/>
      <c r="K378" s="153" t="str">
        <f t="shared" si="8"/>
        <v xml:space="preserve"> </v>
      </c>
      <c r="L378" s="152"/>
      <c r="M378" s="153"/>
      <c r="N378" s="152"/>
      <c r="O378" s="152"/>
      <c r="P378" s="152"/>
      <c r="Q378" s="152"/>
      <c r="R378" s="157"/>
      <c r="S378" s="157" t="e">
        <v>#N/A</v>
      </c>
      <c r="T378" s="147"/>
      <c r="V378" s="171" t="e">
        <v>#N/A</v>
      </c>
      <c r="W378" s="147" t="e">
        <v>#N/A</v>
      </c>
      <c r="X378" s="147" t="e">
        <v>#N/A</v>
      </c>
      <c r="AN378" s="148"/>
      <c r="AO378" s="148"/>
      <c r="AP378" s="148"/>
      <c r="AS378" s="148"/>
      <c r="AT378" s="148"/>
    </row>
    <row r="379" spans="1:46" s="33" customFormat="1" hidden="1">
      <c r="A379" s="152"/>
      <c r="B379" s="152"/>
      <c r="C379" s="152"/>
      <c r="D379" s="153" t="s">
        <v>249</v>
      </c>
      <c r="E379" s="153"/>
      <c r="F379" s="152"/>
      <c r="G379" s="152"/>
      <c r="H379" s="153"/>
      <c r="I379" s="152"/>
      <c r="J379" s="152"/>
      <c r="K379" s="153" t="str">
        <f t="shared" si="8"/>
        <v xml:space="preserve"> </v>
      </c>
      <c r="L379" s="152"/>
      <c r="M379" s="153"/>
      <c r="N379" s="152"/>
      <c r="O379" s="152"/>
      <c r="P379" s="152"/>
      <c r="Q379" s="152"/>
      <c r="R379" s="157"/>
      <c r="S379" s="157" t="e">
        <v>#N/A</v>
      </c>
      <c r="T379" s="147"/>
      <c r="V379" s="171" t="e">
        <v>#N/A</v>
      </c>
      <c r="W379" s="147" t="e">
        <v>#N/A</v>
      </c>
      <c r="X379" s="147" t="e">
        <v>#N/A</v>
      </c>
      <c r="AN379" s="148"/>
      <c r="AO379" s="148"/>
      <c r="AP379" s="148"/>
      <c r="AS379" s="148"/>
      <c r="AT379" s="148"/>
    </row>
    <row r="380" spans="1:46" s="33" customFormat="1" hidden="1">
      <c r="A380" s="152"/>
      <c r="B380" s="152"/>
      <c r="C380" s="152"/>
      <c r="D380" s="153" t="s">
        <v>249</v>
      </c>
      <c r="E380" s="153"/>
      <c r="F380" s="152"/>
      <c r="G380" s="152"/>
      <c r="H380" s="153"/>
      <c r="I380" s="152"/>
      <c r="J380" s="152"/>
      <c r="K380" s="153" t="str">
        <f t="shared" si="8"/>
        <v xml:space="preserve"> </v>
      </c>
      <c r="L380" s="152"/>
      <c r="M380" s="153"/>
      <c r="N380" s="152"/>
      <c r="O380" s="152"/>
      <c r="P380" s="152"/>
      <c r="Q380" s="152"/>
      <c r="R380" s="157"/>
      <c r="S380" s="157" t="e">
        <v>#N/A</v>
      </c>
      <c r="T380" s="147"/>
      <c r="V380" s="171" t="e">
        <v>#N/A</v>
      </c>
      <c r="W380" s="147" t="e">
        <v>#N/A</v>
      </c>
      <c r="X380" s="147" t="e">
        <v>#N/A</v>
      </c>
      <c r="AN380" s="148"/>
      <c r="AO380" s="148"/>
      <c r="AP380" s="148"/>
      <c r="AS380" s="148"/>
      <c r="AT380" s="148"/>
    </row>
    <row r="381" spans="1:46" s="33" customFormat="1" hidden="1">
      <c r="A381" s="152"/>
      <c r="B381" s="152"/>
      <c r="C381" s="152"/>
      <c r="D381" s="153" t="s">
        <v>249</v>
      </c>
      <c r="E381" s="153"/>
      <c r="F381" s="152"/>
      <c r="G381" s="152"/>
      <c r="H381" s="153"/>
      <c r="I381" s="152"/>
      <c r="J381" s="152"/>
      <c r="K381" s="153" t="str">
        <f t="shared" si="8"/>
        <v xml:space="preserve"> </v>
      </c>
      <c r="L381" s="152"/>
      <c r="M381" s="153"/>
      <c r="N381" s="152"/>
      <c r="O381" s="152"/>
      <c r="P381" s="152"/>
      <c r="Q381" s="152"/>
      <c r="R381" s="157"/>
      <c r="S381" s="157" t="e">
        <v>#N/A</v>
      </c>
      <c r="T381" s="147"/>
      <c r="V381" s="171" t="e">
        <v>#N/A</v>
      </c>
      <c r="W381" s="147" t="e">
        <v>#N/A</v>
      </c>
      <c r="X381" s="147" t="e">
        <v>#N/A</v>
      </c>
      <c r="AN381" s="148"/>
      <c r="AO381" s="148"/>
      <c r="AP381" s="148"/>
      <c r="AS381" s="148"/>
      <c r="AT381" s="148"/>
    </row>
    <row r="382" spans="1:46" s="33" customFormat="1" hidden="1">
      <c r="A382" s="152"/>
      <c r="B382" s="152"/>
      <c r="C382" s="152"/>
      <c r="D382" s="153" t="s">
        <v>249</v>
      </c>
      <c r="E382" s="153"/>
      <c r="F382" s="152"/>
      <c r="G382" s="152"/>
      <c r="H382" s="153"/>
      <c r="I382" s="152"/>
      <c r="J382" s="152"/>
      <c r="K382" s="153" t="str">
        <f t="shared" si="8"/>
        <v xml:space="preserve"> </v>
      </c>
      <c r="L382" s="152"/>
      <c r="M382" s="153"/>
      <c r="N382" s="152"/>
      <c r="O382" s="152"/>
      <c r="P382" s="152"/>
      <c r="Q382" s="152"/>
      <c r="R382" s="157"/>
      <c r="S382" s="157" t="e">
        <v>#N/A</v>
      </c>
      <c r="T382" s="147"/>
      <c r="V382" s="171" t="e">
        <v>#N/A</v>
      </c>
      <c r="W382" s="147" t="e">
        <v>#N/A</v>
      </c>
      <c r="X382" s="147" t="e">
        <v>#N/A</v>
      </c>
      <c r="AN382" s="148"/>
      <c r="AO382" s="148"/>
      <c r="AP382" s="148"/>
      <c r="AS382" s="148"/>
      <c r="AT382" s="148"/>
    </row>
    <row r="383" spans="1:46" s="33" customFormat="1" hidden="1">
      <c r="A383" s="152"/>
      <c r="B383" s="152"/>
      <c r="C383" s="152"/>
      <c r="D383" s="153" t="s">
        <v>249</v>
      </c>
      <c r="E383" s="153"/>
      <c r="F383" s="152"/>
      <c r="G383" s="152"/>
      <c r="H383" s="153"/>
      <c r="I383" s="152"/>
      <c r="J383" s="152"/>
      <c r="K383" s="153" t="str">
        <f t="shared" si="8"/>
        <v xml:space="preserve"> </v>
      </c>
      <c r="L383" s="152"/>
      <c r="M383" s="153"/>
      <c r="N383" s="152"/>
      <c r="O383" s="152"/>
      <c r="P383" s="152"/>
      <c r="Q383" s="152"/>
      <c r="R383" s="157"/>
      <c r="S383" s="157" t="e">
        <v>#N/A</v>
      </c>
      <c r="T383" s="147"/>
      <c r="V383" s="171" t="e">
        <v>#N/A</v>
      </c>
      <c r="W383" s="147" t="e">
        <v>#N/A</v>
      </c>
      <c r="X383" s="147" t="e">
        <v>#N/A</v>
      </c>
      <c r="AN383" s="148"/>
      <c r="AO383" s="148"/>
      <c r="AP383" s="148"/>
      <c r="AS383" s="148"/>
      <c r="AT383" s="148"/>
    </row>
    <row r="384" spans="1:46" s="33" customFormat="1" hidden="1">
      <c r="A384" s="152"/>
      <c r="B384" s="152"/>
      <c r="C384" s="152"/>
      <c r="D384" s="153" t="s">
        <v>249</v>
      </c>
      <c r="E384" s="153"/>
      <c r="F384" s="152"/>
      <c r="G384" s="152"/>
      <c r="H384" s="153"/>
      <c r="I384" s="152"/>
      <c r="J384" s="152"/>
      <c r="K384" s="153" t="str">
        <f t="shared" si="8"/>
        <v xml:space="preserve"> </v>
      </c>
      <c r="L384" s="152"/>
      <c r="M384" s="153"/>
      <c r="N384" s="152"/>
      <c r="O384" s="152"/>
      <c r="P384" s="152"/>
      <c r="Q384" s="152"/>
      <c r="R384" s="157"/>
      <c r="S384" s="157" t="e">
        <v>#N/A</v>
      </c>
      <c r="T384" s="147"/>
      <c r="V384" s="171" t="e">
        <v>#N/A</v>
      </c>
      <c r="W384" s="147" t="e">
        <v>#N/A</v>
      </c>
      <c r="X384" s="147" t="e">
        <v>#N/A</v>
      </c>
      <c r="AN384" s="148"/>
      <c r="AO384" s="148"/>
      <c r="AP384" s="148"/>
      <c r="AS384" s="148"/>
      <c r="AT384" s="148"/>
    </row>
    <row r="385" spans="1:46" s="33" customFormat="1" hidden="1">
      <c r="A385" s="152"/>
      <c r="B385" s="152"/>
      <c r="C385" s="152"/>
      <c r="D385" s="153" t="s">
        <v>249</v>
      </c>
      <c r="E385" s="153"/>
      <c r="F385" s="152"/>
      <c r="G385" s="152"/>
      <c r="H385" s="153"/>
      <c r="I385" s="152"/>
      <c r="J385" s="152"/>
      <c r="K385" s="153" t="str">
        <f t="shared" si="8"/>
        <v xml:space="preserve"> </v>
      </c>
      <c r="L385" s="152"/>
      <c r="M385" s="153"/>
      <c r="N385" s="152"/>
      <c r="O385" s="152"/>
      <c r="P385" s="152"/>
      <c r="Q385" s="152"/>
      <c r="R385" s="157"/>
      <c r="S385" s="157" t="e">
        <v>#N/A</v>
      </c>
      <c r="T385" s="147"/>
      <c r="V385" s="171" t="e">
        <v>#N/A</v>
      </c>
      <c r="W385" s="147" t="e">
        <v>#N/A</v>
      </c>
      <c r="X385" s="147" t="e">
        <v>#N/A</v>
      </c>
      <c r="AN385" s="148"/>
      <c r="AO385" s="148"/>
      <c r="AP385" s="148"/>
      <c r="AS385" s="148"/>
      <c r="AT385" s="148"/>
    </row>
    <row r="386" spans="1:46" s="33" customFormat="1" hidden="1">
      <c r="A386" s="152"/>
      <c r="B386" s="152"/>
      <c r="C386" s="152"/>
      <c r="D386" s="153" t="s">
        <v>249</v>
      </c>
      <c r="E386" s="153"/>
      <c r="F386" s="152"/>
      <c r="G386" s="152"/>
      <c r="H386" s="153"/>
      <c r="I386" s="152"/>
      <c r="J386" s="152"/>
      <c r="K386" s="153" t="str">
        <f t="shared" si="8"/>
        <v xml:space="preserve"> </v>
      </c>
      <c r="L386" s="152"/>
      <c r="M386" s="153"/>
      <c r="N386" s="152"/>
      <c r="O386" s="152"/>
      <c r="P386" s="152"/>
      <c r="Q386" s="152"/>
      <c r="R386" s="157"/>
      <c r="S386" s="157" t="e">
        <v>#N/A</v>
      </c>
      <c r="T386" s="147"/>
      <c r="V386" s="171" t="e">
        <v>#N/A</v>
      </c>
      <c r="W386" s="147" t="e">
        <v>#N/A</v>
      </c>
      <c r="X386" s="147" t="e">
        <v>#N/A</v>
      </c>
      <c r="AN386" s="148"/>
      <c r="AO386" s="148"/>
      <c r="AP386" s="148"/>
      <c r="AS386" s="148"/>
      <c r="AT386" s="148"/>
    </row>
    <row r="387" spans="1:46" s="33" customFormat="1" hidden="1">
      <c r="A387" s="152"/>
      <c r="B387" s="152"/>
      <c r="C387" s="152"/>
      <c r="D387" s="153" t="s">
        <v>249</v>
      </c>
      <c r="E387" s="153"/>
      <c r="F387" s="152"/>
      <c r="G387" s="152"/>
      <c r="H387" s="153"/>
      <c r="I387" s="152"/>
      <c r="J387" s="152"/>
      <c r="K387" s="153" t="str">
        <f t="shared" si="8"/>
        <v xml:space="preserve"> </v>
      </c>
      <c r="L387" s="152"/>
      <c r="M387" s="153"/>
      <c r="N387" s="152"/>
      <c r="O387" s="152"/>
      <c r="P387" s="152"/>
      <c r="Q387" s="152"/>
      <c r="R387" s="157"/>
      <c r="S387" s="157" t="e">
        <v>#N/A</v>
      </c>
      <c r="T387" s="147"/>
      <c r="V387" s="171" t="e">
        <v>#N/A</v>
      </c>
      <c r="W387" s="147" t="e">
        <v>#N/A</v>
      </c>
      <c r="X387" s="147" t="e">
        <v>#N/A</v>
      </c>
      <c r="AN387" s="148"/>
      <c r="AO387" s="148"/>
      <c r="AP387" s="148"/>
      <c r="AS387" s="148"/>
      <c r="AT387" s="148"/>
    </row>
    <row r="388" spans="1:46" s="33" customFormat="1" hidden="1">
      <c r="A388" s="152"/>
      <c r="B388" s="152"/>
      <c r="C388" s="152"/>
      <c r="D388" s="153" t="s">
        <v>249</v>
      </c>
      <c r="E388" s="153"/>
      <c r="F388" s="152"/>
      <c r="G388" s="152"/>
      <c r="H388" s="153"/>
      <c r="I388" s="152"/>
      <c r="J388" s="152"/>
      <c r="K388" s="153" t="str">
        <f t="shared" si="8"/>
        <v xml:space="preserve"> </v>
      </c>
      <c r="L388" s="152"/>
      <c r="M388" s="153"/>
      <c r="N388" s="152"/>
      <c r="O388" s="152"/>
      <c r="P388" s="152"/>
      <c r="Q388" s="152"/>
      <c r="R388" s="157"/>
      <c r="S388" s="157" t="e">
        <v>#N/A</v>
      </c>
      <c r="T388" s="147"/>
      <c r="V388" s="171" t="e">
        <v>#N/A</v>
      </c>
      <c r="W388" s="147" t="e">
        <v>#N/A</v>
      </c>
      <c r="X388" s="147" t="e">
        <v>#N/A</v>
      </c>
      <c r="AN388" s="148"/>
      <c r="AO388" s="148"/>
      <c r="AP388" s="148"/>
      <c r="AS388" s="148"/>
      <c r="AT388" s="148"/>
    </row>
    <row r="389" spans="1:46" s="33" customFormat="1" hidden="1">
      <c r="A389" s="152"/>
      <c r="B389" s="152"/>
      <c r="C389" s="152"/>
      <c r="D389" s="153" t="s">
        <v>249</v>
      </c>
      <c r="E389" s="153"/>
      <c r="F389" s="152"/>
      <c r="G389" s="152"/>
      <c r="H389" s="153"/>
      <c r="I389" s="152"/>
      <c r="J389" s="152"/>
      <c r="K389" s="153" t="str">
        <f t="shared" si="8"/>
        <v xml:space="preserve"> </v>
      </c>
      <c r="L389" s="152"/>
      <c r="M389" s="153"/>
      <c r="N389" s="152"/>
      <c r="O389" s="152"/>
      <c r="P389" s="152"/>
      <c r="Q389" s="152"/>
      <c r="R389" s="157"/>
      <c r="S389" s="157" t="e">
        <v>#N/A</v>
      </c>
      <c r="T389" s="147"/>
      <c r="V389" s="171" t="e">
        <v>#N/A</v>
      </c>
      <c r="W389" s="147" t="e">
        <v>#N/A</v>
      </c>
      <c r="X389" s="147" t="e">
        <v>#N/A</v>
      </c>
      <c r="AN389" s="148"/>
      <c r="AO389" s="148"/>
      <c r="AP389" s="148"/>
      <c r="AS389" s="148"/>
      <c r="AT389" s="148"/>
    </row>
    <row r="390" spans="1:46" s="33" customFormat="1" hidden="1">
      <c r="A390" s="152"/>
      <c r="B390" s="152"/>
      <c r="C390" s="152"/>
      <c r="D390" s="153" t="s">
        <v>249</v>
      </c>
      <c r="E390" s="153"/>
      <c r="F390" s="152"/>
      <c r="G390" s="152"/>
      <c r="H390" s="153"/>
      <c r="I390" s="152"/>
      <c r="J390" s="152"/>
      <c r="K390" s="153" t="str">
        <f t="shared" si="8"/>
        <v xml:space="preserve"> </v>
      </c>
      <c r="L390" s="152"/>
      <c r="M390" s="153"/>
      <c r="N390" s="152"/>
      <c r="O390" s="152"/>
      <c r="P390" s="152"/>
      <c r="Q390" s="152"/>
      <c r="R390" s="157"/>
      <c r="S390" s="157" t="e">
        <v>#N/A</v>
      </c>
      <c r="T390" s="147"/>
      <c r="V390" s="171" t="e">
        <v>#N/A</v>
      </c>
      <c r="W390" s="147" t="e">
        <v>#N/A</v>
      </c>
      <c r="X390" s="147" t="e">
        <v>#N/A</v>
      </c>
      <c r="AN390" s="148"/>
      <c r="AO390" s="148"/>
      <c r="AP390" s="148"/>
      <c r="AS390" s="148"/>
      <c r="AT390" s="148"/>
    </row>
    <row r="391" spans="1:46" s="33" customFormat="1" hidden="1">
      <c r="A391" s="152"/>
      <c r="B391" s="152"/>
      <c r="C391" s="152"/>
      <c r="D391" s="153" t="s">
        <v>249</v>
      </c>
      <c r="E391" s="153"/>
      <c r="F391" s="152"/>
      <c r="G391" s="152"/>
      <c r="H391" s="153"/>
      <c r="I391" s="152"/>
      <c r="J391" s="152"/>
      <c r="K391" s="153" t="str">
        <f t="shared" si="8"/>
        <v xml:space="preserve"> </v>
      </c>
      <c r="L391" s="152"/>
      <c r="M391" s="153"/>
      <c r="N391" s="152"/>
      <c r="O391" s="152"/>
      <c r="P391" s="152"/>
      <c r="Q391" s="152"/>
      <c r="R391" s="157"/>
      <c r="S391" s="157" t="e">
        <v>#N/A</v>
      </c>
      <c r="T391" s="147"/>
      <c r="V391" s="171" t="e">
        <v>#N/A</v>
      </c>
      <c r="W391" s="147" t="e">
        <v>#N/A</v>
      </c>
      <c r="X391" s="147" t="e">
        <v>#N/A</v>
      </c>
      <c r="AN391" s="148"/>
      <c r="AO391" s="148"/>
      <c r="AP391" s="148"/>
      <c r="AS391" s="148"/>
      <c r="AT391" s="148"/>
    </row>
    <row r="392" spans="1:46" s="33" customFormat="1" hidden="1">
      <c r="A392" s="152"/>
      <c r="B392" s="152"/>
      <c r="C392" s="152"/>
      <c r="D392" s="153" t="s">
        <v>249</v>
      </c>
      <c r="E392" s="153"/>
      <c r="F392" s="152"/>
      <c r="G392" s="152"/>
      <c r="H392" s="153"/>
      <c r="I392" s="152"/>
      <c r="J392" s="152"/>
      <c r="K392" s="153" t="str">
        <f t="shared" si="8"/>
        <v xml:space="preserve"> </v>
      </c>
      <c r="L392" s="152"/>
      <c r="M392" s="153"/>
      <c r="N392" s="152"/>
      <c r="O392" s="152"/>
      <c r="P392" s="152"/>
      <c r="Q392" s="152"/>
      <c r="R392" s="157"/>
      <c r="S392" s="157" t="e">
        <v>#N/A</v>
      </c>
      <c r="T392" s="147"/>
      <c r="V392" s="171" t="e">
        <v>#N/A</v>
      </c>
      <c r="W392" s="147" t="e">
        <v>#N/A</v>
      </c>
      <c r="X392" s="147" t="e">
        <v>#N/A</v>
      </c>
      <c r="AN392" s="148"/>
      <c r="AO392" s="148"/>
      <c r="AP392" s="148"/>
      <c r="AS392" s="148"/>
      <c r="AT392" s="148"/>
    </row>
    <row r="393" spans="1:46" s="33" customFormat="1" hidden="1">
      <c r="A393" s="152"/>
      <c r="B393" s="152"/>
      <c r="C393" s="152"/>
      <c r="D393" s="153" t="s">
        <v>249</v>
      </c>
      <c r="E393" s="153"/>
      <c r="F393" s="152"/>
      <c r="G393" s="152"/>
      <c r="H393" s="153"/>
      <c r="I393" s="152"/>
      <c r="J393" s="152"/>
      <c r="K393" s="153" t="str">
        <f t="shared" si="8"/>
        <v xml:space="preserve"> </v>
      </c>
      <c r="L393" s="152"/>
      <c r="M393" s="153"/>
      <c r="N393" s="152"/>
      <c r="O393" s="152"/>
      <c r="P393" s="152"/>
      <c r="Q393" s="152"/>
      <c r="R393" s="157"/>
      <c r="S393" s="157" t="e">
        <v>#N/A</v>
      </c>
      <c r="T393" s="147"/>
      <c r="V393" s="171" t="e">
        <v>#N/A</v>
      </c>
      <c r="W393" s="147" t="e">
        <v>#N/A</v>
      </c>
      <c r="X393" s="147" t="e">
        <v>#N/A</v>
      </c>
      <c r="AN393" s="148"/>
      <c r="AO393" s="148"/>
      <c r="AP393" s="148"/>
      <c r="AS393" s="148"/>
      <c r="AT393" s="148"/>
    </row>
    <row r="394" spans="1:46" s="33" customFormat="1" hidden="1">
      <c r="A394" s="152"/>
      <c r="B394" s="152"/>
      <c r="C394" s="152"/>
      <c r="D394" s="153" t="s">
        <v>249</v>
      </c>
      <c r="E394" s="153"/>
      <c r="F394" s="152"/>
      <c r="G394" s="152"/>
      <c r="H394" s="153"/>
      <c r="I394" s="152"/>
      <c r="J394" s="152"/>
      <c r="K394" s="153" t="str">
        <f t="shared" si="8"/>
        <v xml:space="preserve"> </v>
      </c>
      <c r="L394" s="152"/>
      <c r="M394" s="153"/>
      <c r="N394" s="152"/>
      <c r="O394" s="152"/>
      <c r="P394" s="152"/>
      <c r="Q394" s="152"/>
      <c r="R394" s="157"/>
      <c r="S394" s="157" t="e">
        <v>#N/A</v>
      </c>
      <c r="T394" s="147"/>
      <c r="V394" s="171" t="e">
        <v>#N/A</v>
      </c>
      <c r="W394" s="147" t="e">
        <v>#N/A</v>
      </c>
      <c r="X394" s="147" t="e">
        <v>#N/A</v>
      </c>
      <c r="AN394" s="148"/>
      <c r="AO394" s="148"/>
      <c r="AP394" s="148"/>
      <c r="AS394" s="148"/>
      <c r="AT394" s="148"/>
    </row>
    <row r="395" spans="1:46" s="33" customFormat="1" hidden="1">
      <c r="A395" s="152"/>
      <c r="B395" s="152"/>
      <c r="C395" s="152"/>
      <c r="D395" s="153" t="s">
        <v>249</v>
      </c>
      <c r="E395" s="153"/>
      <c r="F395" s="152"/>
      <c r="G395" s="152"/>
      <c r="H395" s="153"/>
      <c r="I395" s="152"/>
      <c r="J395" s="152"/>
      <c r="K395" s="153" t="str">
        <f t="shared" si="8"/>
        <v xml:space="preserve"> </v>
      </c>
      <c r="L395" s="152"/>
      <c r="M395" s="153"/>
      <c r="N395" s="152"/>
      <c r="O395" s="152"/>
      <c r="P395" s="152"/>
      <c r="Q395" s="152"/>
      <c r="R395" s="157"/>
      <c r="S395" s="157" t="e">
        <v>#N/A</v>
      </c>
      <c r="T395" s="147"/>
      <c r="V395" s="171" t="e">
        <v>#N/A</v>
      </c>
      <c r="W395" s="147" t="e">
        <v>#N/A</v>
      </c>
      <c r="X395" s="147" t="e">
        <v>#N/A</v>
      </c>
      <c r="AN395" s="148"/>
      <c r="AO395" s="148"/>
      <c r="AP395" s="148"/>
      <c r="AS395" s="148"/>
      <c r="AT395" s="148"/>
    </row>
    <row r="396" spans="1:46" s="33" customFormat="1" hidden="1">
      <c r="A396" s="152"/>
      <c r="B396" s="152"/>
      <c r="C396" s="152"/>
      <c r="D396" s="153" t="s">
        <v>249</v>
      </c>
      <c r="E396" s="153"/>
      <c r="F396" s="152"/>
      <c r="G396" s="152"/>
      <c r="H396" s="153"/>
      <c r="I396" s="152"/>
      <c r="J396" s="152"/>
      <c r="K396" s="153" t="str">
        <f t="shared" si="8"/>
        <v xml:space="preserve"> </v>
      </c>
      <c r="L396" s="152"/>
      <c r="M396" s="153"/>
      <c r="N396" s="152"/>
      <c r="O396" s="152"/>
      <c r="P396" s="152"/>
      <c r="Q396" s="152"/>
      <c r="R396" s="157"/>
      <c r="S396" s="157" t="e">
        <v>#N/A</v>
      </c>
      <c r="T396" s="147"/>
      <c r="V396" s="171" t="e">
        <v>#N/A</v>
      </c>
      <c r="W396" s="147" t="e">
        <v>#N/A</v>
      </c>
      <c r="X396" s="147" t="e">
        <v>#N/A</v>
      </c>
      <c r="AN396" s="148"/>
      <c r="AO396" s="148"/>
      <c r="AP396" s="148"/>
      <c r="AS396" s="148"/>
      <c r="AT396" s="148"/>
    </row>
    <row r="397" spans="1:46" s="33" customFormat="1" hidden="1">
      <c r="A397" s="152"/>
      <c r="B397" s="152"/>
      <c r="C397" s="152"/>
      <c r="D397" s="153" t="s">
        <v>249</v>
      </c>
      <c r="E397" s="153"/>
      <c r="F397" s="152"/>
      <c r="G397" s="152"/>
      <c r="H397" s="153"/>
      <c r="I397" s="152"/>
      <c r="J397" s="152"/>
      <c r="K397" s="153" t="str">
        <f t="shared" si="8"/>
        <v xml:space="preserve"> </v>
      </c>
      <c r="L397" s="152"/>
      <c r="M397" s="153"/>
      <c r="N397" s="152"/>
      <c r="O397" s="152"/>
      <c r="P397" s="152"/>
      <c r="Q397" s="152"/>
      <c r="R397" s="157"/>
      <c r="S397" s="157" t="e">
        <v>#N/A</v>
      </c>
      <c r="T397" s="147"/>
      <c r="V397" s="171" t="e">
        <v>#N/A</v>
      </c>
      <c r="W397" s="147" t="e">
        <v>#N/A</v>
      </c>
      <c r="X397" s="147" t="e">
        <v>#N/A</v>
      </c>
      <c r="AN397" s="148"/>
      <c r="AO397" s="148"/>
      <c r="AP397" s="148"/>
      <c r="AS397" s="148"/>
      <c r="AT397" s="148"/>
    </row>
    <row r="398" spans="1:46" s="33" customFormat="1" hidden="1">
      <c r="A398" s="152"/>
      <c r="B398" s="152"/>
      <c r="C398" s="152"/>
      <c r="D398" s="153" t="s">
        <v>249</v>
      </c>
      <c r="E398" s="153"/>
      <c r="F398" s="152"/>
      <c r="G398" s="152"/>
      <c r="H398" s="153"/>
      <c r="I398" s="152"/>
      <c r="J398" s="152"/>
      <c r="K398" s="153" t="str">
        <f t="shared" si="8"/>
        <v xml:space="preserve"> </v>
      </c>
      <c r="L398" s="152"/>
      <c r="M398" s="153"/>
      <c r="N398" s="152"/>
      <c r="O398" s="152"/>
      <c r="P398" s="152"/>
      <c r="Q398" s="152"/>
      <c r="R398" s="157"/>
      <c r="S398" s="157" t="e">
        <v>#N/A</v>
      </c>
      <c r="T398" s="147"/>
      <c r="V398" s="171" t="e">
        <v>#N/A</v>
      </c>
      <c r="W398" s="147" t="e">
        <v>#N/A</v>
      </c>
      <c r="X398" s="147" t="e">
        <v>#N/A</v>
      </c>
      <c r="AN398" s="148"/>
      <c r="AO398" s="148"/>
      <c r="AP398" s="148"/>
      <c r="AS398" s="148"/>
      <c r="AT398" s="148"/>
    </row>
    <row r="399" spans="1:46" s="33" customFormat="1" hidden="1">
      <c r="A399" s="152"/>
      <c r="B399" s="152"/>
      <c r="C399" s="152"/>
      <c r="D399" s="153" t="s">
        <v>249</v>
      </c>
      <c r="E399" s="153"/>
      <c r="F399" s="152"/>
      <c r="G399" s="152"/>
      <c r="H399" s="153"/>
      <c r="I399" s="152"/>
      <c r="J399" s="152"/>
      <c r="K399" s="153" t="str">
        <f t="shared" si="8"/>
        <v xml:space="preserve"> </v>
      </c>
      <c r="L399" s="152"/>
      <c r="M399" s="153"/>
      <c r="N399" s="152"/>
      <c r="O399" s="152"/>
      <c r="P399" s="152"/>
      <c r="Q399" s="152"/>
      <c r="R399" s="157"/>
      <c r="S399" s="157" t="e">
        <v>#N/A</v>
      </c>
      <c r="T399" s="147"/>
      <c r="V399" s="171" t="e">
        <v>#N/A</v>
      </c>
      <c r="W399" s="147" t="e">
        <v>#N/A</v>
      </c>
      <c r="X399" s="147" t="e">
        <v>#N/A</v>
      </c>
      <c r="AN399" s="148"/>
      <c r="AO399" s="148"/>
      <c r="AP399" s="148"/>
      <c r="AS399" s="148"/>
      <c r="AT399" s="148"/>
    </row>
    <row r="400" spans="1:46" s="33" customFormat="1" hidden="1">
      <c r="A400" s="152"/>
      <c r="B400" s="152"/>
      <c r="C400" s="152"/>
      <c r="D400" s="153" t="s">
        <v>249</v>
      </c>
      <c r="E400" s="153"/>
      <c r="F400" s="152"/>
      <c r="G400" s="152"/>
      <c r="H400" s="153"/>
      <c r="I400" s="152"/>
      <c r="J400" s="152"/>
      <c r="K400" s="153" t="str">
        <f t="shared" si="8"/>
        <v xml:space="preserve"> </v>
      </c>
      <c r="L400" s="152"/>
      <c r="M400" s="153"/>
      <c r="N400" s="152"/>
      <c r="O400" s="152"/>
      <c r="P400" s="152"/>
      <c r="Q400" s="152"/>
      <c r="R400" s="157"/>
      <c r="S400" s="157" t="e">
        <v>#N/A</v>
      </c>
      <c r="T400" s="147"/>
      <c r="V400" s="171" t="e">
        <v>#N/A</v>
      </c>
      <c r="W400" s="147" t="e">
        <v>#N/A</v>
      </c>
      <c r="X400" s="147" t="e">
        <v>#N/A</v>
      </c>
      <c r="AN400" s="148"/>
      <c r="AO400" s="148"/>
      <c r="AP400" s="148"/>
      <c r="AS400" s="148"/>
      <c r="AT400" s="148"/>
    </row>
    <row r="401" spans="1:46" s="33" customFormat="1" hidden="1">
      <c r="A401" s="152"/>
      <c r="B401" s="152"/>
      <c r="C401" s="152"/>
      <c r="D401" s="153" t="s">
        <v>249</v>
      </c>
      <c r="E401" s="153"/>
      <c r="F401" s="152"/>
      <c r="G401" s="152"/>
      <c r="H401" s="153"/>
      <c r="I401" s="152"/>
      <c r="J401" s="152"/>
      <c r="K401" s="153" t="str">
        <f t="shared" si="8"/>
        <v xml:space="preserve"> </v>
      </c>
      <c r="L401" s="152"/>
      <c r="M401" s="153"/>
      <c r="N401" s="152"/>
      <c r="O401" s="152"/>
      <c r="P401" s="152"/>
      <c r="Q401" s="152"/>
      <c r="R401" s="157"/>
      <c r="S401" s="157" t="e">
        <v>#N/A</v>
      </c>
      <c r="T401" s="147"/>
      <c r="V401" s="171" t="e">
        <v>#N/A</v>
      </c>
      <c r="W401" s="147" t="e">
        <v>#N/A</v>
      </c>
      <c r="X401" s="147" t="e">
        <v>#N/A</v>
      </c>
      <c r="AN401" s="148"/>
      <c r="AO401" s="148"/>
      <c r="AP401" s="148"/>
      <c r="AS401" s="148"/>
      <c r="AT401" s="148"/>
    </row>
    <row r="402" spans="1:46" s="33" customFormat="1" hidden="1">
      <c r="A402" s="152"/>
      <c r="B402" s="152"/>
      <c r="C402" s="152"/>
      <c r="D402" s="153" t="s">
        <v>249</v>
      </c>
      <c r="E402" s="153"/>
      <c r="F402" s="152"/>
      <c r="G402" s="152"/>
      <c r="H402" s="153"/>
      <c r="I402" s="152"/>
      <c r="J402" s="152"/>
      <c r="K402" s="153" t="str">
        <f t="shared" si="8"/>
        <v xml:space="preserve"> </v>
      </c>
      <c r="L402" s="152"/>
      <c r="M402" s="153"/>
      <c r="N402" s="152"/>
      <c r="O402" s="152"/>
      <c r="P402" s="152"/>
      <c r="Q402" s="152"/>
      <c r="R402" s="157"/>
      <c r="S402" s="157" t="e">
        <v>#N/A</v>
      </c>
      <c r="T402" s="147"/>
      <c r="V402" s="171" t="e">
        <v>#N/A</v>
      </c>
      <c r="W402" s="147" t="e">
        <v>#N/A</v>
      </c>
      <c r="X402" s="147" t="e">
        <v>#N/A</v>
      </c>
      <c r="AN402" s="148"/>
      <c r="AO402" s="148"/>
      <c r="AP402" s="148"/>
      <c r="AS402" s="148"/>
      <c r="AT402" s="148"/>
    </row>
    <row r="403" spans="1:46" s="33" customFormat="1" hidden="1">
      <c r="A403" s="152"/>
      <c r="B403" s="152"/>
      <c r="C403" s="152"/>
      <c r="D403" s="153" t="s">
        <v>249</v>
      </c>
      <c r="E403" s="153"/>
      <c r="F403" s="152"/>
      <c r="G403" s="152"/>
      <c r="H403" s="153"/>
      <c r="I403" s="152"/>
      <c r="J403" s="152"/>
      <c r="K403" s="153" t="str">
        <f t="shared" si="8"/>
        <v xml:space="preserve"> </v>
      </c>
      <c r="L403" s="152"/>
      <c r="M403" s="153"/>
      <c r="N403" s="152"/>
      <c r="O403" s="152"/>
      <c r="P403" s="152"/>
      <c r="Q403" s="152"/>
      <c r="R403" s="157"/>
      <c r="S403" s="157" t="e">
        <v>#N/A</v>
      </c>
      <c r="T403" s="147"/>
      <c r="V403" s="171" t="e">
        <v>#N/A</v>
      </c>
      <c r="W403" s="147" t="e">
        <v>#N/A</v>
      </c>
      <c r="X403" s="147" t="e">
        <v>#N/A</v>
      </c>
      <c r="AN403" s="148"/>
      <c r="AO403" s="148"/>
      <c r="AP403" s="148"/>
      <c r="AS403" s="148"/>
      <c r="AT403" s="148"/>
    </row>
    <row r="404" spans="1:46" s="33" customFormat="1" hidden="1">
      <c r="A404" s="152"/>
      <c r="B404" s="152"/>
      <c r="C404" s="152"/>
      <c r="D404" s="153" t="s">
        <v>249</v>
      </c>
      <c r="E404" s="153"/>
      <c r="F404" s="152"/>
      <c r="G404" s="152"/>
      <c r="H404" s="153"/>
      <c r="I404" s="152"/>
      <c r="J404" s="152"/>
      <c r="K404" s="153" t="str">
        <f t="shared" si="8"/>
        <v xml:space="preserve"> </v>
      </c>
      <c r="L404" s="152"/>
      <c r="M404" s="153"/>
      <c r="N404" s="152"/>
      <c r="O404" s="152"/>
      <c r="P404" s="152"/>
      <c r="Q404" s="152"/>
      <c r="R404" s="157"/>
      <c r="S404" s="157" t="e">
        <v>#N/A</v>
      </c>
      <c r="T404" s="147"/>
      <c r="V404" s="171" t="e">
        <v>#N/A</v>
      </c>
      <c r="W404" s="147" t="e">
        <v>#N/A</v>
      </c>
      <c r="X404" s="147" t="e">
        <v>#N/A</v>
      </c>
      <c r="AN404" s="148"/>
      <c r="AO404" s="148"/>
      <c r="AP404" s="148"/>
      <c r="AS404" s="148"/>
      <c r="AT404" s="148"/>
    </row>
    <row r="405" spans="1:46" s="33" customFormat="1" hidden="1">
      <c r="A405" s="152"/>
      <c r="B405" s="152"/>
      <c r="C405" s="152"/>
      <c r="D405" s="153" t="s">
        <v>249</v>
      </c>
      <c r="E405" s="153"/>
      <c r="F405" s="152"/>
      <c r="G405" s="152"/>
      <c r="H405" s="153"/>
      <c r="I405" s="152"/>
      <c r="J405" s="152"/>
      <c r="K405" s="153" t="str">
        <f t="shared" si="8"/>
        <v xml:space="preserve"> </v>
      </c>
      <c r="L405" s="152"/>
      <c r="M405" s="153"/>
      <c r="N405" s="152"/>
      <c r="O405" s="152"/>
      <c r="P405" s="152"/>
      <c r="Q405" s="152"/>
      <c r="R405" s="157"/>
      <c r="S405" s="157" t="e">
        <v>#N/A</v>
      </c>
      <c r="T405" s="147"/>
      <c r="V405" s="171" t="e">
        <v>#N/A</v>
      </c>
      <c r="W405" s="147" t="e">
        <v>#N/A</v>
      </c>
      <c r="X405" s="147" t="e">
        <v>#N/A</v>
      </c>
      <c r="AN405" s="148"/>
      <c r="AO405" s="148"/>
      <c r="AP405" s="148"/>
      <c r="AS405" s="148"/>
      <c r="AT405" s="148"/>
    </row>
    <row r="406" spans="1:46" s="33" customFormat="1" hidden="1">
      <c r="A406" s="152"/>
      <c r="B406" s="152"/>
      <c r="C406" s="152"/>
      <c r="D406" s="153" t="s">
        <v>249</v>
      </c>
      <c r="E406" s="153"/>
      <c r="F406" s="152"/>
      <c r="G406" s="152"/>
      <c r="H406" s="153"/>
      <c r="I406" s="152"/>
      <c r="J406" s="152"/>
      <c r="K406" s="153" t="str">
        <f t="shared" si="8"/>
        <v xml:space="preserve"> </v>
      </c>
      <c r="L406" s="152"/>
      <c r="M406" s="153"/>
      <c r="N406" s="152"/>
      <c r="O406" s="152"/>
      <c r="P406" s="152"/>
      <c r="Q406" s="152"/>
      <c r="R406" s="157"/>
      <c r="S406" s="157" t="e">
        <v>#N/A</v>
      </c>
      <c r="T406" s="147"/>
      <c r="V406" s="171" t="e">
        <v>#N/A</v>
      </c>
      <c r="W406" s="147" t="e">
        <v>#N/A</v>
      </c>
      <c r="X406" s="147" t="e">
        <v>#N/A</v>
      </c>
      <c r="AN406" s="148"/>
      <c r="AO406" s="148"/>
      <c r="AP406" s="148"/>
      <c r="AS406" s="148"/>
      <c r="AT406" s="148"/>
    </row>
    <row r="407" spans="1:46" s="33" customFormat="1" hidden="1">
      <c r="A407" s="152"/>
      <c r="B407" s="152"/>
      <c r="C407" s="152"/>
      <c r="D407" s="153" t="s">
        <v>249</v>
      </c>
      <c r="E407" s="153"/>
      <c r="F407" s="152"/>
      <c r="G407" s="152"/>
      <c r="H407" s="153"/>
      <c r="I407" s="152"/>
      <c r="J407" s="152"/>
      <c r="K407" s="153" t="str">
        <f t="shared" si="8"/>
        <v xml:space="preserve"> </v>
      </c>
      <c r="L407" s="152"/>
      <c r="M407" s="153"/>
      <c r="N407" s="152"/>
      <c r="O407" s="152"/>
      <c r="P407" s="152"/>
      <c r="Q407" s="152"/>
      <c r="R407" s="157"/>
      <c r="S407" s="157" t="e">
        <v>#N/A</v>
      </c>
      <c r="T407" s="147"/>
      <c r="V407" s="171" t="e">
        <v>#N/A</v>
      </c>
      <c r="W407" s="147" t="e">
        <v>#N/A</v>
      </c>
      <c r="X407" s="147" t="e">
        <v>#N/A</v>
      </c>
      <c r="AN407" s="148"/>
      <c r="AO407" s="148"/>
      <c r="AP407" s="148"/>
      <c r="AS407" s="148"/>
      <c r="AT407" s="148"/>
    </row>
    <row r="408" spans="1:46" s="33" customFormat="1" hidden="1">
      <c r="A408" s="152"/>
      <c r="B408" s="152"/>
      <c r="C408" s="152"/>
      <c r="D408" s="153" t="s">
        <v>249</v>
      </c>
      <c r="E408" s="153"/>
      <c r="F408" s="152"/>
      <c r="G408" s="152"/>
      <c r="H408" s="153"/>
      <c r="I408" s="152"/>
      <c r="J408" s="152"/>
      <c r="K408" s="153" t="str">
        <f t="shared" ref="K408:K418" si="9">I410&amp;" "&amp;J409</f>
        <v xml:space="preserve"> </v>
      </c>
      <c r="L408" s="152"/>
      <c r="M408" s="153"/>
      <c r="N408" s="152"/>
      <c r="O408" s="152"/>
      <c r="P408" s="152"/>
      <c r="Q408" s="152"/>
      <c r="R408" s="157"/>
      <c r="S408" s="157" t="e">
        <v>#N/A</v>
      </c>
      <c r="T408" s="147"/>
      <c r="V408" s="171" t="e">
        <v>#N/A</v>
      </c>
      <c r="W408" s="147" t="e">
        <v>#N/A</v>
      </c>
      <c r="X408" s="147" t="e">
        <v>#N/A</v>
      </c>
      <c r="AN408" s="148"/>
      <c r="AO408" s="148"/>
      <c r="AP408" s="148"/>
      <c r="AS408" s="148"/>
      <c r="AT408" s="148"/>
    </row>
    <row r="409" spans="1:46" s="33" customFormat="1" hidden="1">
      <c r="A409" s="152"/>
      <c r="B409" s="152"/>
      <c r="C409" s="152"/>
      <c r="D409" s="153" t="s">
        <v>249</v>
      </c>
      <c r="E409" s="153"/>
      <c r="F409" s="152"/>
      <c r="G409" s="152"/>
      <c r="H409" s="153"/>
      <c r="I409" s="152"/>
      <c r="J409" s="152"/>
      <c r="K409" s="153" t="str">
        <f t="shared" si="9"/>
        <v xml:space="preserve"> </v>
      </c>
      <c r="L409" s="152"/>
      <c r="M409" s="153"/>
      <c r="N409" s="152"/>
      <c r="O409" s="152"/>
      <c r="P409" s="152"/>
      <c r="Q409" s="152"/>
      <c r="R409" s="157"/>
      <c r="S409" s="157" t="e">
        <v>#N/A</v>
      </c>
      <c r="T409" s="147"/>
      <c r="V409" s="171" t="e">
        <v>#N/A</v>
      </c>
      <c r="W409" s="147" t="e">
        <v>#N/A</v>
      </c>
      <c r="X409" s="147" t="e">
        <v>#N/A</v>
      </c>
      <c r="AN409" s="148"/>
      <c r="AO409" s="148"/>
      <c r="AP409" s="148"/>
      <c r="AS409" s="148"/>
      <c r="AT409" s="148"/>
    </row>
    <row r="410" spans="1:46" s="33" customFormat="1" hidden="1">
      <c r="A410" s="152"/>
      <c r="B410" s="152"/>
      <c r="C410" s="152"/>
      <c r="D410" s="153" t="s">
        <v>249</v>
      </c>
      <c r="E410" s="153"/>
      <c r="F410" s="152"/>
      <c r="G410" s="152"/>
      <c r="H410" s="153"/>
      <c r="I410" s="152"/>
      <c r="J410" s="152"/>
      <c r="K410" s="153" t="str">
        <f t="shared" si="9"/>
        <v xml:space="preserve"> </v>
      </c>
      <c r="L410" s="152"/>
      <c r="M410" s="153"/>
      <c r="N410" s="152"/>
      <c r="O410" s="152"/>
      <c r="P410" s="152"/>
      <c r="Q410" s="152"/>
      <c r="R410" s="157"/>
      <c r="S410" s="157" t="e">
        <v>#N/A</v>
      </c>
      <c r="T410" s="147"/>
      <c r="V410" s="171" t="e">
        <v>#N/A</v>
      </c>
      <c r="W410" s="147" t="e">
        <v>#N/A</v>
      </c>
      <c r="X410" s="147" t="e">
        <v>#N/A</v>
      </c>
      <c r="AN410" s="148"/>
      <c r="AO410" s="148"/>
      <c r="AP410" s="148"/>
      <c r="AS410" s="148"/>
      <c r="AT410" s="148"/>
    </row>
    <row r="411" spans="1:46" s="33" customFormat="1" hidden="1">
      <c r="A411" s="152"/>
      <c r="B411" s="152"/>
      <c r="C411" s="152"/>
      <c r="D411" s="153" t="s">
        <v>249</v>
      </c>
      <c r="E411" s="153"/>
      <c r="F411" s="152"/>
      <c r="G411" s="152"/>
      <c r="H411" s="153"/>
      <c r="I411" s="152"/>
      <c r="J411" s="152"/>
      <c r="K411" s="153" t="str">
        <f t="shared" si="9"/>
        <v xml:space="preserve"> </v>
      </c>
      <c r="L411" s="152"/>
      <c r="M411" s="153"/>
      <c r="N411" s="152"/>
      <c r="O411" s="152"/>
      <c r="P411" s="152"/>
      <c r="Q411" s="152"/>
      <c r="R411" s="157"/>
      <c r="S411" s="157" t="e">
        <v>#N/A</v>
      </c>
      <c r="T411" s="147"/>
      <c r="V411" s="171" t="e">
        <v>#N/A</v>
      </c>
      <c r="W411" s="147" t="e">
        <v>#N/A</v>
      </c>
      <c r="X411" s="147" t="e">
        <v>#N/A</v>
      </c>
      <c r="AN411" s="148"/>
      <c r="AO411" s="148"/>
      <c r="AP411" s="148"/>
      <c r="AS411" s="148"/>
      <c r="AT411" s="148"/>
    </row>
    <row r="412" spans="1:46" s="33" customFormat="1" hidden="1">
      <c r="A412" s="152"/>
      <c r="B412" s="152"/>
      <c r="C412" s="152"/>
      <c r="D412" s="153" t="s">
        <v>249</v>
      </c>
      <c r="E412" s="153"/>
      <c r="F412" s="152"/>
      <c r="G412" s="152"/>
      <c r="H412" s="153"/>
      <c r="I412" s="152"/>
      <c r="J412" s="152"/>
      <c r="K412" s="153" t="str">
        <f t="shared" si="9"/>
        <v xml:space="preserve"> </v>
      </c>
      <c r="L412" s="152"/>
      <c r="M412" s="153"/>
      <c r="N412" s="152"/>
      <c r="O412" s="152"/>
      <c r="P412" s="152"/>
      <c r="Q412" s="152"/>
      <c r="R412" s="157"/>
      <c r="S412" s="157" t="e">
        <v>#N/A</v>
      </c>
      <c r="T412" s="147"/>
      <c r="V412" s="171" t="e">
        <v>#N/A</v>
      </c>
      <c r="W412" s="147" t="e">
        <v>#N/A</v>
      </c>
      <c r="X412" s="147" t="e">
        <v>#N/A</v>
      </c>
      <c r="AN412" s="148"/>
      <c r="AO412" s="148"/>
      <c r="AP412" s="148"/>
      <c r="AS412" s="148"/>
      <c r="AT412" s="148"/>
    </row>
    <row r="413" spans="1:46" s="33" customFormat="1" hidden="1">
      <c r="A413" s="152"/>
      <c r="B413" s="152"/>
      <c r="C413" s="152"/>
      <c r="D413" s="153" t="s">
        <v>249</v>
      </c>
      <c r="E413" s="153"/>
      <c r="F413" s="152"/>
      <c r="G413" s="152"/>
      <c r="H413" s="153"/>
      <c r="I413" s="152"/>
      <c r="J413" s="152"/>
      <c r="K413" s="153" t="str">
        <f t="shared" si="9"/>
        <v xml:space="preserve"> </v>
      </c>
      <c r="L413" s="152"/>
      <c r="M413" s="153"/>
      <c r="N413" s="152"/>
      <c r="O413" s="152"/>
      <c r="P413" s="152"/>
      <c r="Q413" s="152"/>
      <c r="R413" s="157"/>
      <c r="S413" s="157" t="e">
        <v>#N/A</v>
      </c>
      <c r="T413" s="147"/>
      <c r="V413" s="171" t="e">
        <v>#N/A</v>
      </c>
      <c r="W413" s="147" t="e">
        <v>#N/A</v>
      </c>
      <c r="X413" s="147" t="e">
        <v>#N/A</v>
      </c>
      <c r="AN413" s="148"/>
      <c r="AO413" s="148"/>
      <c r="AP413" s="148"/>
      <c r="AS413" s="148"/>
      <c r="AT413" s="148"/>
    </row>
    <row r="414" spans="1:46" s="33" customFormat="1" hidden="1">
      <c r="A414" s="152"/>
      <c r="B414" s="152"/>
      <c r="C414" s="152"/>
      <c r="D414" s="153" t="s">
        <v>249</v>
      </c>
      <c r="E414" s="153"/>
      <c r="F414" s="152"/>
      <c r="G414" s="152"/>
      <c r="H414" s="153"/>
      <c r="I414" s="152"/>
      <c r="J414" s="152"/>
      <c r="K414" s="153" t="str">
        <f t="shared" si="9"/>
        <v xml:space="preserve"> </v>
      </c>
      <c r="L414" s="152"/>
      <c r="M414" s="153"/>
      <c r="N414" s="152"/>
      <c r="O414" s="152"/>
      <c r="P414" s="152"/>
      <c r="Q414" s="152"/>
      <c r="R414" s="157"/>
      <c r="S414" s="157" t="e">
        <v>#N/A</v>
      </c>
      <c r="T414" s="147"/>
      <c r="V414" s="171" t="e">
        <v>#N/A</v>
      </c>
      <c r="W414" s="147" t="e">
        <v>#N/A</v>
      </c>
      <c r="X414" s="147" t="e">
        <v>#N/A</v>
      </c>
      <c r="AN414" s="148"/>
      <c r="AO414" s="148"/>
      <c r="AP414" s="148"/>
      <c r="AS414" s="148"/>
      <c r="AT414" s="148"/>
    </row>
    <row r="415" spans="1:46" s="33" customFormat="1" hidden="1">
      <c r="A415" s="152"/>
      <c r="B415" s="152"/>
      <c r="C415" s="152"/>
      <c r="D415" s="153" t="s">
        <v>249</v>
      </c>
      <c r="E415" s="153"/>
      <c r="F415" s="152"/>
      <c r="G415" s="152"/>
      <c r="H415" s="153"/>
      <c r="I415" s="152"/>
      <c r="J415" s="152"/>
      <c r="K415" s="153" t="str">
        <f t="shared" si="9"/>
        <v xml:space="preserve"> </v>
      </c>
      <c r="L415" s="152"/>
      <c r="M415" s="153"/>
      <c r="N415" s="152"/>
      <c r="O415" s="152"/>
      <c r="P415" s="152"/>
      <c r="Q415" s="152"/>
      <c r="R415" s="157"/>
      <c r="S415" s="157" t="e">
        <v>#N/A</v>
      </c>
      <c r="T415" s="147"/>
      <c r="V415" s="171" t="e">
        <v>#N/A</v>
      </c>
      <c r="W415" s="147" t="e">
        <v>#N/A</v>
      </c>
      <c r="X415" s="147" t="e">
        <v>#N/A</v>
      </c>
      <c r="AN415" s="148"/>
      <c r="AO415" s="148"/>
      <c r="AP415" s="148"/>
      <c r="AS415" s="148"/>
      <c r="AT415" s="148"/>
    </row>
    <row r="416" spans="1:46" s="33" customFormat="1" hidden="1">
      <c r="A416" s="152"/>
      <c r="B416" s="152"/>
      <c r="C416" s="152"/>
      <c r="D416" s="153" t="s">
        <v>249</v>
      </c>
      <c r="E416" s="153"/>
      <c r="F416" s="152"/>
      <c r="G416" s="152"/>
      <c r="H416" s="153"/>
      <c r="I416" s="152"/>
      <c r="J416" s="152"/>
      <c r="K416" s="153" t="str">
        <f t="shared" si="9"/>
        <v xml:space="preserve"> </v>
      </c>
      <c r="L416" s="152"/>
      <c r="M416" s="153"/>
      <c r="N416" s="152"/>
      <c r="O416" s="152"/>
      <c r="P416" s="152"/>
      <c r="Q416" s="152"/>
      <c r="R416" s="157"/>
      <c r="S416" s="157" t="e">
        <v>#N/A</v>
      </c>
      <c r="T416" s="147"/>
      <c r="V416" s="171" t="e">
        <v>#N/A</v>
      </c>
      <c r="W416" s="147" t="e">
        <v>#N/A</v>
      </c>
      <c r="X416" s="147" t="e">
        <v>#N/A</v>
      </c>
      <c r="AN416" s="148"/>
      <c r="AO416" s="148"/>
      <c r="AP416" s="148"/>
      <c r="AS416" s="148"/>
      <c r="AT416" s="148"/>
    </row>
    <row r="417" spans="1:83" hidden="1">
      <c r="A417" s="152"/>
      <c r="B417" s="152"/>
      <c r="C417" s="152"/>
      <c r="D417" s="153"/>
      <c r="E417" s="153"/>
      <c r="F417" s="152"/>
      <c r="G417" s="152"/>
      <c r="H417" s="153"/>
      <c r="I417" s="152"/>
      <c r="J417" s="152"/>
      <c r="K417" s="153" t="str">
        <f t="shared" si="9"/>
        <v xml:space="preserve"> </v>
      </c>
      <c r="L417" s="152"/>
      <c r="M417" s="153"/>
      <c r="N417" s="152"/>
      <c r="O417" s="152"/>
      <c r="P417" s="152"/>
      <c r="Q417" s="152"/>
      <c r="R417" s="184"/>
      <c r="S417" s="184"/>
      <c r="T417" s="185"/>
      <c r="W417" s="185"/>
      <c r="CD417" s="33"/>
      <c r="CE417" s="33"/>
    </row>
    <row r="418" spans="1:83" hidden="1">
      <c r="A418" s="152"/>
      <c r="B418" s="152"/>
      <c r="C418" s="152"/>
      <c r="D418" s="153"/>
      <c r="E418" s="153"/>
      <c r="F418" s="152"/>
      <c r="G418" s="152"/>
      <c r="H418" s="153"/>
      <c r="I418" s="152"/>
      <c r="J418" s="152"/>
      <c r="K418" s="153" t="str">
        <f t="shared" si="9"/>
        <v xml:space="preserve"> </v>
      </c>
      <c r="L418" s="152"/>
      <c r="M418" s="153"/>
      <c r="N418" s="152"/>
      <c r="O418" s="152"/>
      <c r="P418" s="152"/>
      <c r="Q418" s="152"/>
      <c r="R418" s="184"/>
      <c r="S418" s="184"/>
      <c r="T418" s="185"/>
      <c r="W418" s="185"/>
      <c r="CD418" s="33"/>
      <c r="CE418" s="33"/>
    </row>
    <row r="419" spans="1:83" hidden="1">
      <c r="A419" s="152"/>
      <c r="B419" s="152"/>
      <c r="C419" s="152"/>
      <c r="D419" s="153"/>
      <c r="E419" s="153"/>
      <c r="F419" s="152"/>
      <c r="G419" s="152"/>
      <c r="H419" s="153"/>
      <c r="I419" s="152"/>
      <c r="J419" s="152"/>
      <c r="K419" s="153"/>
      <c r="L419" s="152"/>
      <c r="M419" s="153"/>
      <c r="N419" s="152"/>
      <c r="O419" s="152"/>
      <c r="P419" s="152"/>
      <c r="Q419" s="152"/>
      <c r="R419" s="184"/>
      <c r="S419" s="184"/>
      <c r="T419" s="185"/>
      <c r="W419" s="185"/>
      <c r="CD419" s="33"/>
      <c r="CE419" s="33"/>
    </row>
    <row r="420" spans="1:83" hidden="1">
      <c r="A420" s="152"/>
      <c r="B420" s="152"/>
      <c r="C420" s="152"/>
      <c r="D420" s="153"/>
      <c r="E420" s="153"/>
      <c r="F420" s="152"/>
      <c r="G420" s="152"/>
      <c r="H420" s="153"/>
      <c r="I420" s="152"/>
      <c r="J420" s="152"/>
      <c r="K420" s="153"/>
      <c r="L420" s="152"/>
      <c r="M420" s="153"/>
      <c r="N420" s="152"/>
      <c r="O420" s="152"/>
      <c r="P420" s="152"/>
      <c r="Q420" s="152"/>
      <c r="R420" s="184"/>
      <c r="S420" s="184"/>
      <c r="T420" s="185"/>
      <c r="W420" s="185"/>
      <c r="CD420" s="33"/>
      <c r="CE420" s="33"/>
    </row>
    <row r="421" spans="1:83" hidden="1">
      <c r="A421" s="152"/>
      <c r="B421" s="152"/>
      <c r="C421" s="152"/>
      <c r="D421" s="153"/>
      <c r="E421" s="153"/>
      <c r="F421" s="152"/>
      <c r="G421" s="152"/>
      <c r="H421" s="153"/>
      <c r="I421" s="152"/>
      <c r="J421" s="152"/>
      <c r="K421" s="153"/>
      <c r="L421" s="152"/>
      <c r="M421" s="153"/>
      <c r="N421" s="152"/>
      <c r="O421" s="152"/>
      <c r="P421" s="152"/>
      <c r="Q421" s="152"/>
      <c r="R421" s="184"/>
      <c r="S421" s="184"/>
      <c r="T421" s="185"/>
      <c r="W421" s="185"/>
      <c r="CD421" s="33"/>
      <c r="CE421" s="33"/>
    </row>
    <row r="422" spans="1:83" hidden="1">
      <c r="A422" s="152"/>
      <c r="B422" s="152"/>
      <c r="C422" s="152"/>
      <c r="D422" s="153"/>
      <c r="E422" s="153"/>
      <c r="F422" s="152"/>
      <c r="G422" s="152"/>
      <c r="H422" s="153"/>
      <c r="I422" s="152"/>
      <c r="J422" s="152"/>
      <c r="K422" s="153"/>
      <c r="L422" s="152"/>
      <c r="M422" s="153"/>
      <c r="N422" s="152"/>
      <c r="O422" s="152"/>
      <c r="P422" s="152"/>
      <c r="Q422" s="152"/>
      <c r="R422" s="184"/>
      <c r="S422" s="184"/>
      <c r="T422" s="185"/>
      <c r="W422" s="185"/>
      <c r="CD422" s="33"/>
      <c r="CE422" s="33"/>
    </row>
    <row r="423" spans="1:83" hidden="1">
      <c r="A423" s="152"/>
      <c r="B423" s="152"/>
      <c r="C423" s="152"/>
      <c r="D423" s="153"/>
      <c r="E423" s="153"/>
      <c r="F423" s="152"/>
      <c r="G423" s="152"/>
      <c r="H423" s="153"/>
      <c r="I423" s="152"/>
      <c r="J423" s="152"/>
      <c r="K423" s="153"/>
      <c r="L423" s="152"/>
      <c r="M423" s="153"/>
      <c r="N423" s="152"/>
      <c r="O423" s="152"/>
      <c r="P423" s="152"/>
      <c r="Q423" s="152"/>
      <c r="R423" s="184"/>
      <c r="S423" s="184"/>
      <c r="T423" s="185"/>
      <c r="W423" s="185"/>
      <c r="CD423" s="33"/>
      <c r="CE423" s="33"/>
    </row>
    <row r="424" spans="1:83" hidden="1">
      <c r="A424" s="152"/>
      <c r="B424" s="152"/>
      <c r="C424" s="152"/>
      <c r="D424" s="153"/>
      <c r="E424" s="153"/>
      <c r="F424" s="152"/>
      <c r="G424" s="152"/>
      <c r="H424" s="153"/>
      <c r="I424" s="152"/>
      <c r="J424" s="152"/>
      <c r="K424" s="153"/>
      <c r="L424" s="152"/>
      <c r="M424" s="153"/>
      <c r="N424" s="152"/>
      <c r="O424" s="152"/>
      <c r="P424" s="152"/>
      <c r="Q424" s="152"/>
      <c r="R424" s="184"/>
      <c r="S424" s="184"/>
      <c r="T424" s="185"/>
      <c r="W424" s="185"/>
    </row>
    <row r="425" spans="1:83" hidden="1">
      <c r="A425" s="152"/>
      <c r="B425" s="152"/>
      <c r="C425" s="152"/>
      <c r="D425" s="153"/>
      <c r="E425" s="153"/>
      <c r="F425" s="152"/>
      <c r="G425" s="152"/>
      <c r="H425" s="153"/>
      <c r="I425" s="152"/>
      <c r="J425" s="152"/>
      <c r="K425" s="153"/>
      <c r="L425" s="152"/>
      <c r="M425" s="153"/>
      <c r="N425" s="152"/>
      <c r="O425" s="152"/>
      <c r="P425" s="152"/>
      <c r="Q425" s="152"/>
      <c r="R425" s="184"/>
      <c r="S425" s="184"/>
      <c r="T425" s="185"/>
      <c r="W425" s="185"/>
    </row>
    <row r="426" spans="1:83" hidden="1">
      <c r="A426" s="152"/>
      <c r="B426" s="152"/>
      <c r="C426" s="152"/>
      <c r="D426" s="153"/>
      <c r="E426" s="153"/>
      <c r="F426" s="152"/>
      <c r="G426" s="152"/>
      <c r="H426" s="153"/>
      <c r="I426" s="152"/>
      <c r="J426" s="152"/>
      <c r="K426" s="153"/>
      <c r="L426" s="152"/>
      <c r="M426" s="153"/>
      <c r="N426" s="152"/>
      <c r="O426" s="152"/>
      <c r="P426" s="152"/>
      <c r="Q426" s="152"/>
      <c r="R426" s="184"/>
      <c r="S426" s="184"/>
      <c r="T426" s="185"/>
      <c r="W426" s="185"/>
    </row>
    <row r="427" spans="1:83" hidden="1">
      <c r="A427" s="152"/>
      <c r="B427" s="152"/>
      <c r="C427" s="152"/>
      <c r="D427" s="153"/>
      <c r="E427" s="153"/>
      <c r="F427" s="152"/>
      <c r="G427" s="152"/>
      <c r="H427" s="153"/>
      <c r="I427" s="152"/>
      <c r="J427" s="152"/>
      <c r="K427" s="153"/>
      <c r="L427" s="152"/>
      <c r="M427" s="153"/>
      <c r="N427" s="152"/>
      <c r="O427" s="152"/>
      <c r="P427" s="152"/>
      <c r="Q427" s="152"/>
      <c r="R427" s="184"/>
      <c r="S427" s="184"/>
      <c r="T427" s="185"/>
      <c r="W427" s="185"/>
    </row>
    <row r="428" spans="1:83" hidden="1">
      <c r="A428" s="152"/>
      <c r="B428" s="152"/>
      <c r="C428" s="152"/>
      <c r="D428" s="153"/>
      <c r="E428" s="153"/>
      <c r="F428" s="152"/>
      <c r="G428" s="152"/>
      <c r="H428" s="153"/>
      <c r="I428" s="152"/>
      <c r="J428" s="152"/>
      <c r="K428" s="153"/>
      <c r="L428" s="152"/>
      <c r="M428" s="153"/>
      <c r="N428" s="152"/>
      <c r="O428" s="152"/>
      <c r="P428" s="152"/>
      <c r="Q428" s="152"/>
      <c r="R428" s="184"/>
      <c r="S428" s="184"/>
      <c r="T428" s="185"/>
      <c r="W428" s="185"/>
    </row>
    <row r="429" spans="1:83" hidden="1">
      <c r="A429" s="152"/>
      <c r="B429" s="152"/>
      <c r="C429" s="152"/>
      <c r="D429" s="153"/>
      <c r="E429" s="153"/>
      <c r="F429" s="152"/>
      <c r="G429" s="152"/>
      <c r="H429" s="153"/>
      <c r="I429" s="152"/>
      <c r="J429" s="152"/>
      <c r="K429" s="153"/>
      <c r="L429" s="152"/>
      <c r="M429" s="153"/>
      <c r="N429" s="152"/>
      <c r="O429" s="152"/>
      <c r="P429" s="152"/>
      <c r="Q429" s="152"/>
      <c r="R429" s="184"/>
      <c r="S429" s="184"/>
      <c r="T429" s="185"/>
      <c r="W429" s="185"/>
    </row>
    <row r="430" spans="1:83" hidden="1">
      <c r="A430" s="152"/>
      <c r="B430" s="152"/>
      <c r="C430" s="152"/>
      <c r="D430" s="153"/>
      <c r="E430" s="153"/>
      <c r="F430" s="152"/>
      <c r="G430" s="152"/>
      <c r="H430" s="153"/>
      <c r="I430" s="152"/>
      <c r="J430" s="152"/>
      <c r="K430" s="153"/>
      <c r="L430" s="152"/>
      <c r="M430" s="153"/>
      <c r="N430" s="152"/>
      <c r="O430" s="152"/>
      <c r="P430" s="152"/>
      <c r="Q430" s="152"/>
      <c r="R430" s="184"/>
      <c r="S430" s="184"/>
      <c r="T430" s="185"/>
      <c r="W430" s="185"/>
    </row>
    <row r="431" spans="1:83" hidden="1">
      <c r="A431" s="152"/>
      <c r="B431" s="152"/>
      <c r="C431" s="152"/>
      <c r="D431" s="153"/>
      <c r="E431" s="153"/>
      <c r="F431" s="152"/>
      <c r="G431" s="152"/>
      <c r="H431" s="153"/>
      <c r="I431" s="152"/>
      <c r="J431" s="152"/>
      <c r="K431" s="153"/>
      <c r="L431" s="152"/>
      <c r="M431" s="153"/>
      <c r="N431" s="152"/>
      <c r="O431" s="152"/>
      <c r="P431" s="152"/>
      <c r="Q431" s="152"/>
      <c r="R431" s="184"/>
      <c r="S431" s="184"/>
      <c r="T431" s="185"/>
      <c r="W431" s="185"/>
    </row>
    <row r="432" spans="1:83" hidden="1">
      <c r="A432" s="152"/>
      <c r="B432" s="152"/>
      <c r="C432" s="152"/>
      <c r="D432" s="153"/>
      <c r="E432" s="153"/>
      <c r="F432" s="152"/>
      <c r="G432" s="152"/>
      <c r="H432" s="153"/>
      <c r="I432" s="152"/>
      <c r="J432" s="152"/>
      <c r="K432" s="153"/>
      <c r="L432" s="152"/>
      <c r="M432" s="153"/>
      <c r="N432" s="152"/>
      <c r="O432" s="152"/>
      <c r="P432" s="152"/>
      <c r="Q432" s="152"/>
      <c r="R432" s="184"/>
      <c r="S432" s="184"/>
      <c r="T432" s="185"/>
      <c r="W432" s="185"/>
    </row>
    <row r="433" spans="1:23" hidden="1">
      <c r="A433" s="152"/>
      <c r="B433" s="152"/>
      <c r="C433" s="152"/>
      <c r="D433" s="153"/>
      <c r="E433" s="153"/>
      <c r="F433" s="152"/>
      <c r="G433" s="152"/>
      <c r="H433" s="153"/>
      <c r="I433" s="152"/>
      <c r="J433" s="152"/>
      <c r="K433" s="153"/>
      <c r="L433" s="152"/>
      <c r="M433" s="153"/>
      <c r="N433" s="152"/>
      <c r="O433" s="152"/>
      <c r="P433" s="152"/>
      <c r="Q433" s="152"/>
      <c r="R433" s="184"/>
      <c r="S433" s="184"/>
      <c r="T433" s="185"/>
      <c r="W433" s="185"/>
    </row>
    <row r="434" spans="1:23" hidden="1">
      <c r="A434" s="152"/>
      <c r="B434" s="152"/>
      <c r="C434" s="152"/>
      <c r="D434" s="153"/>
      <c r="E434" s="153"/>
      <c r="F434" s="152"/>
      <c r="G434" s="152"/>
      <c r="H434" s="153"/>
      <c r="I434" s="152"/>
      <c r="J434" s="152"/>
      <c r="K434" s="153"/>
      <c r="L434" s="152"/>
      <c r="M434" s="153"/>
      <c r="N434" s="152"/>
      <c r="O434" s="152"/>
      <c r="P434" s="152"/>
      <c r="Q434" s="152"/>
      <c r="R434" s="184"/>
      <c r="S434" s="184"/>
      <c r="T434" s="185"/>
      <c r="W434" s="185"/>
    </row>
    <row r="435" spans="1:23" hidden="1">
      <c r="A435" s="152"/>
      <c r="B435" s="152"/>
      <c r="C435" s="152"/>
      <c r="D435" s="153"/>
      <c r="E435" s="153"/>
      <c r="F435" s="152"/>
      <c r="G435" s="152"/>
      <c r="H435" s="153"/>
      <c r="I435" s="152"/>
      <c r="J435" s="152"/>
      <c r="K435" s="153"/>
      <c r="L435" s="152"/>
      <c r="M435" s="153"/>
      <c r="N435" s="152"/>
      <c r="O435" s="152"/>
      <c r="P435" s="152"/>
      <c r="Q435" s="152"/>
      <c r="R435" s="184"/>
      <c r="S435" s="184"/>
      <c r="T435" s="185"/>
      <c r="W435" s="185"/>
    </row>
    <row r="436" spans="1:23" hidden="1">
      <c r="A436" s="152"/>
      <c r="B436" s="152"/>
      <c r="C436" s="152"/>
      <c r="D436" s="153"/>
      <c r="E436" s="153"/>
      <c r="F436" s="152"/>
      <c r="G436" s="152"/>
      <c r="H436" s="153"/>
      <c r="I436" s="152"/>
      <c r="J436" s="152"/>
      <c r="K436" s="153"/>
      <c r="L436" s="152"/>
      <c r="M436" s="153"/>
      <c r="N436" s="152"/>
      <c r="O436" s="152"/>
      <c r="P436" s="152"/>
      <c r="Q436" s="152"/>
      <c r="R436" s="184"/>
      <c r="S436" s="184"/>
      <c r="T436" s="185"/>
      <c r="W436" s="185"/>
    </row>
    <row r="437" spans="1:23" hidden="1">
      <c r="A437" s="152"/>
      <c r="B437" s="152"/>
      <c r="C437" s="152"/>
      <c r="D437" s="153"/>
      <c r="E437" s="153"/>
      <c r="F437" s="152"/>
      <c r="G437" s="152"/>
      <c r="H437" s="153"/>
      <c r="I437" s="152"/>
      <c r="J437" s="152"/>
      <c r="K437" s="153"/>
      <c r="L437" s="152"/>
      <c r="M437" s="153"/>
      <c r="N437" s="152"/>
      <c r="O437" s="152"/>
      <c r="P437" s="152"/>
      <c r="Q437" s="152"/>
      <c r="R437" s="184"/>
      <c r="S437" s="184"/>
      <c r="T437" s="185"/>
      <c r="W437" s="185"/>
    </row>
    <row r="438" spans="1:23" hidden="1">
      <c r="A438" s="152"/>
      <c r="B438" s="152"/>
      <c r="C438" s="152"/>
      <c r="D438" s="153"/>
      <c r="E438" s="153"/>
      <c r="F438" s="152"/>
      <c r="G438" s="152"/>
      <c r="H438" s="153"/>
      <c r="I438" s="152"/>
      <c r="J438" s="152"/>
      <c r="K438" s="153"/>
      <c r="L438" s="152"/>
      <c r="M438" s="153"/>
      <c r="N438" s="152"/>
      <c r="O438" s="152"/>
      <c r="P438" s="152"/>
      <c r="Q438" s="152"/>
      <c r="R438" s="184"/>
      <c r="S438" s="184"/>
      <c r="T438" s="185"/>
      <c r="W438" s="185"/>
    </row>
    <row r="439" spans="1:23" hidden="1">
      <c r="A439" s="152"/>
      <c r="B439" s="152"/>
      <c r="C439" s="152"/>
      <c r="D439" s="153"/>
      <c r="E439" s="153"/>
      <c r="F439" s="152"/>
      <c r="G439" s="152"/>
      <c r="H439" s="153"/>
      <c r="I439" s="152"/>
      <c r="J439" s="152"/>
      <c r="K439" s="153"/>
      <c r="L439" s="152"/>
      <c r="M439" s="153"/>
      <c r="N439" s="152"/>
      <c r="O439" s="152"/>
      <c r="P439" s="152"/>
      <c r="Q439" s="152"/>
      <c r="R439" s="184"/>
      <c r="S439" s="184"/>
      <c r="T439" s="185"/>
      <c r="W439" s="185"/>
    </row>
    <row r="440" spans="1:23" hidden="1">
      <c r="A440" s="152"/>
      <c r="B440" s="152"/>
      <c r="C440" s="152"/>
      <c r="D440" s="153"/>
      <c r="E440" s="153"/>
      <c r="F440" s="152"/>
      <c r="G440" s="152"/>
      <c r="H440" s="153"/>
      <c r="I440" s="152"/>
      <c r="J440" s="152"/>
      <c r="K440" s="153"/>
      <c r="L440" s="152"/>
      <c r="M440" s="153"/>
      <c r="N440" s="152"/>
      <c r="O440" s="152"/>
      <c r="P440" s="152"/>
      <c r="Q440" s="152"/>
      <c r="R440" s="184"/>
      <c r="S440" s="184"/>
      <c r="T440" s="185"/>
      <c r="W440" s="185"/>
    </row>
    <row r="441" spans="1:23" hidden="1">
      <c r="A441" s="152"/>
      <c r="B441" s="152"/>
      <c r="C441" s="152"/>
      <c r="D441" s="153"/>
      <c r="E441" s="153"/>
      <c r="F441" s="152"/>
      <c r="G441" s="152"/>
      <c r="H441" s="153"/>
      <c r="I441" s="152"/>
      <c r="J441" s="152"/>
      <c r="K441" s="153"/>
      <c r="L441" s="152"/>
      <c r="M441" s="153"/>
      <c r="N441" s="152"/>
      <c r="O441" s="152"/>
      <c r="P441" s="152"/>
      <c r="Q441" s="152"/>
      <c r="R441" s="184"/>
      <c r="S441" s="184"/>
      <c r="T441" s="185"/>
      <c r="W441" s="185"/>
    </row>
    <row r="442" spans="1:23" hidden="1">
      <c r="A442" s="152"/>
      <c r="B442" s="152"/>
      <c r="C442" s="152"/>
      <c r="D442" s="153"/>
      <c r="E442" s="153"/>
      <c r="F442" s="152"/>
      <c r="G442" s="152"/>
      <c r="H442" s="153"/>
      <c r="I442" s="152"/>
      <c r="J442" s="152"/>
      <c r="K442" s="153"/>
      <c r="L442" s="152"/>
      <c r="M442" s="153"/>
      <c r="N442" s="152"/>
      <c r="O442" s="152"/>
      <c r="P442" s="152"/>
      <c r="Q442" s="152"/>
      <c r="R442" s="184"/>
      <c r="S442" s="184"/>
      <c r="T442" s="185"/>
      <c r="W442" s="185"/>
    </row>
    <row r="443" spans="1:23" hidden="1">
      <c r="A443" s="152"/>
      <c r="B443" s="152"/>
      <c r="C443" s="152"/>
      <c r="D443" s="153"/>
      <c r="E443" s="153"/>
      <c r="F443" s="152"/>
      <c r="G443" s="152"/>
      <c r="H443" s="153"/>
      <c r="I443" s="152"/>
      <c r="J443" s="152"/>
      <c r="K443" s="153"/>
      <c r="L443" s="152"/>
      <c r="M443" s="153"/>
      <c r="N443" s="152"/>
      <c r="O443" s="152"/>
      <c r="P443" s="152"/>
      <c r="Q443" s="152"/>
      <c r="R443" s="184"/>
      <c r="S443" s="184"/>
      <c r="T443" s="185"/>
      <c r="W443" s="185"/>
    </row>
    <row r="444" spans="1:23" hidden="1">
      <c r="A444" s="152"/>
      <c r="B444" s="152"/>
      <c r="C444" s="152"/>
      <c r="D444" s="153"/>
      <c r="E444" s="153"/>
      <c r="F444" s="152"/>
      <c r="G444" s="152"/>
      <c r="H444" s="153"/>
      <c r="I444" s="152"/>
      <c r="J444" s="152"/>
      <c r="K444" s="153"/>
      <c r="L444" s="152"/>
      <c r="M444" s="153"/>
      <c r="N444" s="152"/>
      <c r="O444" s="152"/>
      <c r="P444" s="152"/>
      <c r="Q444" s="152"/>
      <c r="R444" s="184"/>
      <c r="S444" s="184"/>
      <c r="T444" s="185"/>
      <c r="W444" s="185"/>
    </row>
    <row r="445" spans="1:23" hidden="1">
      <c r="A445" s="152"/>
      <c r="B445" s="152"/>
      <c r="C445" s="152"/>
      <c r="D445" s="153"/>
      <c r="E445" s="153"/>
      <c r="F445" s="152"/>
      <c r="G445" s="152"/>
      <c r="H445" s="153"/>
      <c r="I445" s="152"/>
      <c r="J445" s="152"/>
      <c r="K445" s="153"/>
      <c r="L445" s="152"/>
      <c r="M445" s="153"/>
      <c r="N445" s="152"/>
      <c r="O445" s="152"/>
      <c r="P445" s="152"/>
      <c r="Q445" s="152"/>
      <c r="R445" s="184"/>
      <c r="S445" s="184"/>
      <c r="T445" s="185"/>
      <c r="W445" s="185"/>
    </row>
    <row r="446" spans="1:23" hidden="1">
      <c r="A446" s="152"/>
      <c r="B446" s="152"/>
      <c r="C446" s="152"/>
      <c r="D446" s="153"/>
      <c r="E446" s="153"/>
      <c r="F446" s="152"/>
      <c r="G446" s="152"/>
      <c r="H446" s="153"/>
      <c r="I446" s="152"/>
      <c r="J446" s="152"/>
      <c r="K446" s="153"/>
      <c r="L446" s="152"/>
      <c r="M446" s="153"/>
      <c r="N446" s="152"/>
      <c r="O446" s="152"/>
      <c r="P446" s="152"/>
      <c r="Q446" s="152"/>
      <c r="R446" s="184"/>
      <c r="S446" s="184"/>
      <c r="T446" s="185"/>
      <c r="W446" s="185"/>
    </row>
    <row r="447" spans="1:23" hidden="1">
      <c r="A447" s="152"/>
      <c r="B447" s="152"/>
      <c r="C447" s="152"/>
      <c r="D447" s="153"/>
      <c r="E447" s="153"/>
      <c r="F447" s="152"/>
      <c r="G447" s="152"/>
      <c r="H447" s="153"/>
      <c r="I447" s="152"/>
      <c r="J447" s="152"/>
      <c r="K447" s="153"/>
      <c r="L447" s="152"/>
      <c r="M447" s="153"/>
      <c r="N447" s="152"/>
      <c r="O447" s="152"/>
      <c r="P447" s="152"/>
      <c r="Q447" s="152"/>
      <c r="R447" s="184"/>
      <c r="S447" s="184"/>
      <c r="T447" s="185"/>
      <c r="W447" s="185"/>
    </row>
    <row r="448" spans="1:23" hidden="1">
      <c r="A448" s="152"/>
      <c r="B448" s="152"/>
      <c r="C448" s="152"/>
      <c r="D448" s="153"/>
      <c r="E448" s="153"/>
      <c r="F448" s="152"/>
      <c r="G448" s="152"/>
      <c r="H448" s="153"/>
      <c r="I448" s="152"/>
      <c r="J448" s="152"/>
      <c r="K448" s="153"/>
      <c r="L448" s="152"/>
      <c r="M448" s="153"/>
      <c r="N448" s="152"/>
      <c r="O448" s="152"/>
      <c r="P448" s="152"/>
      <c r="Q448" s="152"/>
      <c r="R448" s="184"/>
      <c r="S448" s="184"/>
      <c r="T448" s="185"/>
      <c r="W448" s="185"/>
    </row>
    <row r="449" spans="1:23" hidden="1">
      <c r="A449" s="152"/>
      <c r="B449" s="152"/>
      <c r="C449" s="152"/>
      <c r="D449" s="153"/>
      <c r="E449" s="153"/>
      <c r="F449" s="152"/>
      <c r="G449" s="152"/>
      <c r="H449" s="153"/>
      <c r="I449" s="152"/>
      <c r="J449" s="152"/>
      <c r="K449" s="153"/>
      <c r="L449" s="152"/>
      <c r="M449" s="153"/>
      <c r="N449" s="152"/>
      <c r="O449" s="152"/>
      <c r="P449" s="152"/>
      <c r="Q449" s="152"/>
      <c r="R449" s="184"/>
      <c r="S449" s="184"/>
      <c r="T449" s="185"/>
      <c r="W449" s="185"/>
    </row>
    <row r="450" spans="1:23" hidden="1">
      <c r="A450" s="152"/>
      <c r="B450" s="152"/>
      <c r="C450" s="152"/>
      <c r="D450" s="153"/>
      <c r="E450" s="153"/>
      <c r="F450" s="152"/>
      <c r="G450" s="152"/>
      <c r="H450" s="153"/>
      <c r="I450" s="152"/>
      <c r="J450" s="152"/>
      <c r="K450" s="153"/>
      <c r="L450" s="152"/>
      <c r="M450" s="153"/>
      <c r="N450" s="152"/>
      <c r="O450" s="152"/>
      <c r="P450" s="152"/>
      <c r="Q450" s="152"/>
      <c r="R450" s="184"/>
      <c r="S450" s="184"/>
      <c r="T450" s="185"/>
      <c r="W450" s="185"/>
    </row>
    <row r="451" spans="1:23" hidden="1">
      <c r="A451" s="152"/>
      <c r="B451" s="152"/>
      <c r="C451" s="152"/>
      <c r="D451" s="153"/>
      <c r="E451" s="153"/>
      <c r="F451" s="152"/>
      <c r="G451" s="152"/>
      <c r="H451" s="153"/>
      <c r="I451" s="152"/>
      <c r="J451" s="152"/>
      <c r="K451" s="153"/>
      <c r="L451" s="152"/>
      <c r="M451" s="153"/>
      <c r="N451" s="152"/>
      <c r="O451" s="152"/>
      <c r="P451" s="152"/>
      <c r="Q451" s="152"/>
      <c r="R451" s="184"/>
      <c r="S451" s="184"/>
      <c r="T451" s="185"/>
      <c r="W451" s="185"/>
    </row>
    <row r="452" spans="1:23" hidden="1">
      <c r="A452" s="152"/>
      <c r="B452" s="152"/>
      <c r="C452" s="152"/>
      <c r="D452" s="153"/>
      <c r="E452" s="153"/>
      <c r="F452" s="152"/>
      <c r="G452" s="152"/>
      <c r="H452" s="153"/>
      <c r="I452" s="152"/>
      <c r="J452" s="152"/>
      <c r="K452" s="153"/>
      <c r="L452" s="152"/>
      <c r="M452" s="153"/>
      <c r="N452" s="152"/>
      <c r="O452" s="152"/>
      <c r="P452" s="152"/>
      <c r="Q452" s="152"/>
      <c r="R452" s="184"/>
      <c r="S452" s="184"/>
      <c r="T452" s="185"/>
      <c r="W452" s="185"/>
    </row>
    <row r="453" spans="1:23" hidden="1">
      <c r="A453" s="152"/>
      <c r="B453" s="152"/>
      <c r="C453" s="152"/>
      <c r="D453" s="153"/>
      <c r="E453" s="153"/>
      <c r="F453" s="152"/>
      <c r="G453" s="152"/>
      <c r="H453" s="153"/>
      <c r="I453" s="152"/>
      <c r="J453" s="152"/>
      <c r="K453" s="153"/>
      <c r="L453" s="152"/>
      <c r="M453" s="153"/>
      <c r="N453" s="152"/>
      <c r="O453" s="152"/>
      <c r="P453" s="152"/>
      <c r="Q453" s="152"/>
      <c r="R453" s="184"/>
      <c r="S453" s="184"/>
      <c r="T453" s="185"/>
      <c r="W453" s="185"/>
    </row>
    <row r="454" spans="1:23" hidden="1">
      <c r="A454" s="152"/>
      <c r="B454" s="152"/>
      <c r="C454" s="152"/>
      <c r="D454" s="153"/>
      <c r="E454" s="153"/>
      <c r="F454" s="152"/>
      <c r="G454" s="152"/>
      <c r="H454" s="153"/>
      <c r="I454" s="152"/>
      <c r="J454" s="152"/>
      <c r="K454" s="153"/>
      <c r="L454" s="152"/>
      <c r="M454" s="153"/>
      <c r="N454" s="152"/>
      <c r="O454" s="152"/>
      <c r="P454" s="152"/>
      <c r="Q454" s="152"/>
      <c r="R454" s="184"/>
      <c r="S454" s="184"/>
      <c r="T454" s="185"/>
      <c r="W454" s="185"/>
    </row>
    <row r="455" spans="1:23" hidden="1">
      <c r="A455" s="152"/>
      <c r="B455" s="152"/>
      <c r="C455" s="152"/>
      <c r="D455" s="153"/>
      <c r="E455" s="153"/>
      <c r="F455" s="152"/>
      <c r="G455" s="152"/>
      <c r="H455" s="153"/>
      <c r="I455" s="152"/>
      <c r="J455" s="152"/>
      <c r="K455" s="153"/>
      <c r="L455" s="152"/>
      <c r="M455" s="153"/>
      <c r="N455" s="152"/>
      <c r="O455" s="152"/>
      <c r="P455" s="152"/>
      <c r="Q455" s="152"/>
      <c r="R455" s="184"/>
      <c r="S455" s="184"/>
      <c r="T455" s="185"/>
      <c r="W455" s="185"/>
    </row>
    <row r="456" spans="1:23" hidden="1">
      <c r="A456" s="152"/>
      <c r="B456" s="152"/>
      <c r="C456" s="152"/>
      <c r="D456" s="153"/>
      <c r="E456" s="153"/>
      <c r="F456" s="152"/>
      <c r="G456" s="152"/>
      <c r="H456" s="153"/>
      <c r="I456" s="152"/>
      <c r="J456" s="152"/>
      <c r="K456" s="153"/>
      <c r="L456" s="152"/>
      <c r="M456" s="153"/>
      <c r="N456" s="152"/>
      <c r="O456" s="152"/>
      <c r="P456" s="152"/>
      <c r="Q456" s="152"/>
      <c r="R456" s="184"/>
      <c r="S456" s="184"/>
      <c r="T456" s="185"/>
      <c r="W456" s="185"/>
    </row>
    <row r="457" spans="1:23" hidden="1">
      <c r="A457" s="152"/>
      <c r="B457" s="152"/>
      <c r="C457" s="152"/>
      <c r="D457" s="153"/>
      <c r="E457" s="153"/>
      <c r="F457" s="152"/>
      <c r="G457" s="152"/>
      <c r="H457" s="153"/>
      <c r="I457" s="152"/>
      <c r="J457" s="152"/>
      <c r="K457" s="153"/>
      <c r="L457" s="152"/>
      <c r="M457" s="153"/>
      <c r="N457" s="152"/>
      <c r="O457" s="152"/>
      <c r="P457" s="152"/>
      <c r="Q457" s="152"/>
      <c r="R457" s="184"/>
      <c r="S457" s="184"/>
      <c r="T457" s="185"/>
      <c r="W457" s="185"/>
    </row>
    <row r="458" spans="1:23" hidden="1">
      <c r="A458" s="152"/>
      <c r="B458" s="152"/>
      <c r="C458" s="152"/>
      <c r="D458" s="153"/>
      <c r="E458" s="153"/>
      <c r="F458" s="152"/>
      <c r="G458" s="152"/>
      <c r="H458" s="153"/>
      <c r="I458" s="152"/>
      <c r="J458" s="152"/>
      <c r="K458" s="153"/>
      <c r="L458" s="152"/>
      <c r="M458" s="153"/>
      <c r="N458" s="152"/>
      <c r="O458" s="152"/>
      <c r="P458" s="152"/>
      <c r="Q458" s="152"/>
      <c r="R458" s="184"/>
      <c r="S458" s="184"/>
      <c r="T458" s="185"/>
      <c r="W458" s="185"/>
    </row>
    <row r="459" spans="1:23" hidden="1">
      <c r="A459" s="152"/>
      <c r="B459" s="152"/>
      <c r="C459" s="152"/>
      <c r="D459" s="153"/>
      <c r="E459" s="153"/>
      <c r="F459" s="152"/>
      <c r="G459" s="152"/>
      <c r="H459" s="153"/>
      <c r="I459" s="152"/>
      <c r="J459" s="152"/>
      <c r="K459" s="153"/>
      <c r="L459" s="152"/>
      <c r="M459" s="153"/>
      <c r="N459" s="152"/>
      <c r="O459" s="152"/>
      <c r="P459" s="152"/>
      <c r="Q459" s="152"/>
      <c r="R459" s="184"/>
      <c r="S459" s="184"/>
      <c r="T459" s="185"/>
      <c r="W459" s="185"/>
    </row>
    <row r="460" spans="1:23" hidden="1">
      <c r="A460" s="152"/>
      <c r="B460" s="152"/>
      <c r="C460" s="152"/>
      <c r="D460" s="153"/>
      <c r="E460" s="153"/>
      <c r="F460" s="152"/>
      <c r="G460" s="152"/>
      <c r="H460" s="153"/>
      <c r="I460" s="152"/>
      <c r="J460" s="152"/>
      <c r="K460" s="153"/>
      <c r="L460" s="152"/>
      <c r="M460" s="153"/>
      <c r="N460" s="152"/>
      <c r="O460" s="152"/>
      <c r="P460" s="152"/>
      <c r="Q460" s="152"/>
      <c r="R460" s="184"/>
      <c r="S460" s="184"/>
      <c r="T460" s="185"/>
      <c r="W460" s="185"/>
    </row>
    <row r="461" spans="1:23" hidden="1">
      <c r="A461" s="152"/>
      <c r="B461" s="152"/>
      <c r="C461" s="152"/>
      <c r="D461" s="153"/>
      <c r="E461" s="153"/>
      <c r="F461" s="152"/>
      <c r="G461" s="152"/>
      <c r="H461" s="153"/>
      <c r="I461" s="152"/>
      <c r="J461" s="152"/>
      <c r="K461" s="153"/>
      <c r="L461" s="152"/>
      <c r="M461" s="153"/>
      <c r="N461" s="152"/>
      <c r="O461" s="152"/>
      <c r="P461" s="152"/>
      <c r="Q461" s="152"/>
      <c r="R461" s="184"/>
      <c r="S461" s="184"/>
      <c r="T461" s="185"/>
      <c r="W461" s="185"/>
    </row>
    <row r="462" spans="1:23" hidden="1">
      <c r="A462" s="152"/>
      <c r="B462" s="152"/>
      <c r="C462" s="152"/>
      <c r="D462" s="153"/>
      <c r="E462" s="153"/>
      <c r="F462" s="152"/>
      <c r="G462" s="152"/>
      <c r="H462" s="153"/>
      <c r="I462" s="152"/>
      <c r="J462" s="152"/>
      <c r="K462" s="153"/>
      <c r="L462" s="152"/>
      <c r="M462" s="153"/>
      <c r="N462" s="152"/>
      <c r="O462" s="152"/>
      <c r="P462" s="152"/>
      <c r="Q462" s="152"/>
      <c r="R462" s="184"/>
      <c r="S462" s="184"/>
      <c r="T462" s="185"/>
      <c r="W462" s="185"/>
    </row>
    <row r="463" spans="1:23" hidden="1">
      <c r="A463" s="152"/>
      <c r="B463" s="152"/>
      <c r="C463" s="152"/>
      <c r="D463" s="153"/>
      <c r="E463" s="153"/>
      <c r="F463" s="152"/>
      <c r="G463" s="152"/>
      <c r="H463" s="153"/>
      <c r="I463" s="152"/>
      <c r="J463" s="152"/>
      <c r="K463" s="153"/>
      <c r="L463" s="152"/>
      <c r="M463" s="153"/>
      <c r="N463" s="152"/>
      <c r="O463" s="152"/>
      <c r="P463" s="152"/>
      <c r="Q463" s="152"/>
      <c r="R463" s="184"/>
      <c r="S463" s="184"/>
      <c r="T463" s="185"/>
      <c r="W463" s="185"/>
    </row>
    <row r="464" spans="1:23" hidden="1">
      <c r="A464" s="152"/>
      <c r="B464" s="152"/>
      <c r="C464" s="152"/>
      <c r="D464" s="153"/>
      <c r="E464" s="153"/>
      <c r="F464" s="152"/>
      <c r="G464" s="152"/>
      <c r="H464" s="153"/>
      <c r="I464" s="152"/>
      <c r="J464" s="183"/>
      <c r="K464" s="184"/>
      <c r="L464" s="183"/>
      <c r="M464" s="153"/>
      <c r="N464" s="152"/>
      <c r="O464" s="152"/>
      <c r="P464" s="152"/>
      <c r="Q464" s="152"/>
      <c r="R464" s="184"/>
      <c r="S464" s="184"/>
      <c r="T464" s="185"/>
      <c r="W464" s="185"/>
    </row>
    <row r="465" spans="1:23" hidden="1">
      <c r="A465" s="152"/>
      <c r="B465" s="152"/>
      <c r="C465" s="152"/>
      <c r="D465" s="153"/>
      <c r="E465" s="153"/>
      <c r="F465" s="152"/>
      <c r="G465" s="152"/>
      <c r="H465" s="153"/>
      <c r="I465" s="183"/>
      <c r="J465" s="183"/>
      <c r="K465" s="184"/>
      <c r="L465" s="183"/>
      <c r="M465" s="153"/>
      <c r="N465" s="152"/>
      <c r="O465" s="152"/>
      <c r="P465" s="152"/>
      <c r="Q465" s="152"/>
      <c r="R465" s="184"/>
      <c r="S465" s="184"/>
      <c r="T465" s="185"/>
      <c r="W465" s="185"/>
    </row>
    <row r="466" spans="1:23" hidden="1">
      <c r="A466" s="183"/>
      <c r="B466" s="183"/>
      <c r="C466" s="183"/>
      <c r="D466" s="184"/>
      <c r="E466" s="184"/>
      <c r="F466" s="152"/>
      <c r="G466" s="152"/>
      <c r="H466" s="153"/>
      <c r="I466" s="183"/>
      <c r="J466" s="183"/>
      <c r="K466" s="184"/>
      <c r="L466" s="183"/>
      <c r="M466" s="184"/>
      <c r="N466" s="183"/>
      <c r="O466" s="183"/>
      <c r="P466" s="183"/>
      <c r="Q466" s="183"/>
      <c r="R466" s="184"/>
      <c r="S466" s="184"/>
      <c r="T466" s="185"/>
      <c r="W466" s="185"/>
    </row>
    <row r="467" spans="1:23" hidden="1">
      <c r="A467" s="183"/>
      <c r="B467" s="183"/>
      <c r="C467" s="183"/>
      <c r="D467" s="184"/>
      <c r="E467" s="184"/>
      <c r="F467" s="152"/>
      <c r="G467" s="152"/>
      <c r="H467" s="153"/>
      <c r="I467" s="183"/>
      <c r="J467" s="183"/>
      <c r="K467" s="184"/>
      <c r="L467" s="183"/>
      <c r="M467" s="184"/>
      <c r="N467" s="183"/>
      <c r="O467" s="183"/>
      <c r="P467" s="183"/>
      <c r="Q467" s="183"/>
      <c r="R467" s="184"/>
      <c r="S467" s="184"/>
      <c r="T467" s="185"/>
      <c r="W467" s="185"/>
    </row>
    <row r="468" spans="1:23" hidden="1">
      <c r="A468" s="183"/>
      <c r="B468" s="183"/>
      <c r="C468" s="183"/>
      <c r="D468" s="184"/>
      <c r="E468" s="184"/>
      <c r="F468" s="152"/>
      <c r="G468" s="152"/>
      <c r="H468" s="153"/>
      <c r="I468" s="183"/>
      <c r="J468" s="183"/>
      <c r="K468" s="184"/>
      <c r="L468" s="183"/>
      <c r="M468" s="184"/>
      <c r="N468" s="183"/>
      <c r="O468" s="183"/>
      <c r="P468" s="183"/>
      <c r="Q468" s="183"/>
      <c r="R468" s="184"/>
      <c r="S468" s="184"/>
      <c r="T468" s="185"/>
      <c r="W468" s="185"/>
    </row>
    <row r="469" spans="1:23" hidden="1">
      <c r="A469" s="183"/>
      <c r="B469" s="183"/>
      <c r="C469" s="183"/>
      <c r="D469" s="184"/>
      <c r="E469" s="184"/>
      <c r="F469" s="152"/>
      <c r="G469" s="152"/>
      <c r="H469" s="153"/>
      <c r="I469" s="183"/>
      <c r="J469" s="183"/>
      <c r="K469" s="184"/>
      <c r="L469" s="183"/>
      <c r="M469" s="184"/>
      <c r="N469" s="183"/>
      <c r="O469" s="183"/>
      <c r="P469" s="183"/>
      <c r="Q469" s="183"/>
      <c r="R469" s="184"/>
      <c r="S469" s="184"/>
      <c r="T469" s="185"/>
      <c r="W469" s="185"/>
    </row>
    <row r="470" spans="1:23" hidden="1">
      <c r="A470" s="183"/>
      <c r="B470" s="183"/>
      <c r="C470" s="183"/>
      <c r="D470" s="184"/>
      <c r="E470" s="184"/>
      <c r="F470" s="152"/>
      <c r="G470" s="152"/>
      <c r="H470" s="153"/>
      <c r="I470" s="183"/>
      <c r="J470" s="183"/>
      <c r="K470" s="184"/>
      <c r="L470" s="183"/>
      <c r="M470" s="184"/>
      <c r="N470" s="183"/>
      <c r="O470" s="183"/>
      <c r="P470" s="183"/>
      <c r="Q470" s="183"/>
      <c r="R470" s="184"/>
      <c r="S470" s="184"/>
      <c r="T470" s="185"/>
      <c r="W470" s="185"/>
    </row>
    <row r="471" spans="1:23" hidden="1">
      <c r="A471" s="183"/>
      <c r="B471" s="183"/>
      <c r="C471" s="183"/>
      <c r="D471" s="184"/>
      <c r="E471" s="184"/>
      <c r="F471" s="152"/>
      <c r="G471" s="152"/>
      <c r="H471" s="153"/>
      <c r="I471" s="183"/>
      <c r="J471" s="183"/>
      <c r="K471" s="184"/>
      <c r="L471" s="183"/>
      <c r="M471" s="184"/>
      <c r="N471" s="183"/>
      <c r="O471" s="183"/>
      <c r="P471" s="183"/>
      <c r="Q471" s="183"/>
      <c r="R471" s="184"/>
      <c r="S471" s="184"/>
      <c r="T471" s="185"/>
      <c r="W471" s="185"/>
    </row>
    <row r="472" spans="1:23" hidden="1">
      <c r="A472" s="183"/>
      <c r="B472" s="183"/>
      <c r="C472" s="183"/>
      <c r="D472" s="184"/>
      <c r="E472" s="184"/>
      <c r="F472" s="152"/>
      <c r="G472" s="152"/>
      <c r="H472" s="153"/>
      <c r="I472" s="183"/>
      <c r="J472" s="183"/>
      <c r="K472" s="184"/>
      <c r="L472" s="183"/>
      <c r="M472" s="184"/>
      <c r="N472" s="183"/>
      <c r="O472" s="183"/>
      <c r="P472" s="183"/>
      <c r="Q472" s="183"/>
      <c r="R472" s="184"/>
      <c r="S472" s="184"/>
      <c r="T472" s="185"/>
      <c r="W472" s="185"/>
    </row>
    <row r="473" spans="1:23" hidden="1">
      <c r="A473" s="183"/>
      <c r="B473" s="183"/>
      <c r="C473" s="183"/>
      <c r="D473" s="184"/>
      <c r="E473" s="184"/>
      <c r="F473" s="152"/>
      <c r="G473" s="152"/>
      <c r="H473" s="153"/>
      <c r="I473" s="183"/>
      <c r="J473" s="183"/>
      <c r="K473" s="184"/>
      <c r="L473" s="183"/>
      <c r="M473" s="184"/>
      <c r="N473" s="183"/>
      <c r="O473" s="183"/>
      <c r="P473" s="183"/>
      <c r="Q473" s="183"/>
      <c r="R473" s="184"/>
      <c r="S473" s="184"/>
      <c r="T473" s="185"/>
      <c r="W473" s="185"/>
    </row>
    <row r="474" spans="1:23" hidden="1">
      <c r="A474" s="183"/>
      <c r="B474" s="183"/>
      <c r="C474" s="183"/>
      <c r="D474" s="184"/>
      <c r="E474" s="184"/>
      <c r="F474" s="152"/>
      <c r="G474" s="152"/>
      <c r="H474" s="153"/>
      <c r="I474" s="183"/>
      <c r="J474" s="183"/>
      <c r="K474" s="184"/>
      <c r="L474" s="183"/>
      <c r="M474" s="184"/>
      <c r="N474" s="183"/>
      <c r="O474" s="183"/>
      <c r="P474" s="183"/>
      <c r="Q474" s="183"/>
      <c r="R474" s="184"/>
      <c r="S474" s="184"/>
      <c r="T474" s="185"/>
      <c r="W474" s="185"/>
    </row>
    <row r="475" spans="1:23" hidden="1">
      <c r="A475" s="183"/>
      <c r="B475" s="183"/>
      <c r="C475" s="183"/>
      <c r="D475" s="184"/>
      <c r="E475" s="184"/>
      <c r="F475" s="152"/>
      <c r="G475" s="152"/>
      <c r="H475" s="153"/>
      <c r="I475" s="183"/>
      <c r="J475" s="183"/>
      <c r="K475" s="184"/>
      <c r="L475" s="183"/>
      <c r="M475" s="184"/>
      <c r="N475" s="183"/>
      <c r="O475" s="183"/>
      <c r="P475" s="183"/>
      <c r="Q475" s="183"/>
      <c r="R475" s="184"/>
      <c r="S475" s="184"/>
      <c r="T475" s="185"/>
      <c r="W475" s="185"/>
    </row>
    <row r="476" spans="1:23" hidden="1">
      <c r="A476" s="183"/>
      <c r="B476" s="183"/>
      <c r="C476" s="183"/>
      <c r="D476" s="184"/>
      <c r="E476" s="184"/>
      <c r="F476" s="152"/>
      <c r="G476" s="152"/>
      <c r="H476" s="153"/>
      <c r="I476" s="183"/>
      <c r="J476" s="183"/>
      <c r="K476" s="184"/>
      <c r="L476" s="183"/>
      <c r="M476" s="184"/>
      <c r="N476" s="183"/>
      <c r="O476" s="183"/>
      <c r="P476" s="183"/>
      <c r="Q476" s="183"/>
      <c r="R476" s="184"/>
      <c r="S476" s="184"/>
      <c r="T476" s="185"/>
      <c r="W476" s="185"/>
    </row>
    <row r="477" spans="1:23" hidden="1">
      <c r="A477" s="183"/>
      <c r="B477" s="183"/>
      <c r="C477" s="183"/>
      <c r="D477" s="184"/>
      <c r="E477" s="184"/>
      <c r="F477" s="152"/>
      <c r="G477" s="152"/>
      <c r="H477" s="153"/>
      <c r="I477" s="183"/>
      <c r="J477" s="183"/>
      <c r="K477" s="184"/>
      <c r="L477" s="183"/>
      <c r="M477" s="184"/>
      <c r="N477" s="183"/>
      <c r="O477" s="183"/>
      <c r="P477" s="183"/>
      <c r="Q477" s="183"/>
      <c r="R477" s="184"/>
      <c r="S477" s="184"/>
      <c r="T477" s="185"/>
      <c r="W477" s="185"/>
    </row>
    <row r="478" spans="1:23" hidden="1">
      <c r="A478" s="183"/>
      <c r="B478" s="183"/>
      <c r="C478" s="183"/>
      <c r="D478" s="184"/>
      <c r="E478" s="184"/>
      <c r="F478" s="152"/>
      <c r="G478" s="152"/>
      <c r="H478" s="153"/>
      <c r="I478" s="183"/>
      <c r="J478" s="183"/>
      <c r="K478" s="184"/>
      <c r="L478" s="183"/>
      <c r="M478" s="184"/>
      <c r="N478" s="183"/>
      <c r="O478" s="183"/>
      <c r="P478" s="183"/>
      <c r="Q478" s="183"/>
      <c r="R478" s="184"/>
      <c r="S478" s="184"/>
      <c r="T478" s="185"/>
      <c r="W478" s="185"/>
    </row>
    <row r="479" spans="1:23" hidden="1">
      <c r="A479" s="183"/>
      <c r="B479" s="183"/>
      <c r="C479" s="183"/>
      <c r="D479" s="184"/>
      <c r="E479" s="184"/>
      <c r="F479" s="152"/>
      <c r="G479" s="152"/>
      <c r="H479" s="153"/>
      <c r="I479" s="183"/>
      <c r="J479" s="183"/>
      <c r="K479" s="184"/>
      <c r="L479" s="183"/>
      <c r="M479" s="184"/>
      <c r="N479" s="183"/>
      <c r="O479" s="183"/>
      <c r="P479" s="183"/>
      <c r="Q479" s="183"/>
      <c r="R479" s="184"/>
      <c r="S479" s="184"/>
      <c r="T479" s="185"/>
      <c r="W479" s="185"/>
    </row>
    <row r="480" spans="1:23" hidden="1">
      <c r="A480" s="183"/>
      <c r="B480" s="183"/>
      <c r="C480" s="183"/>
      <c r="D480" s="184"/>
      <c r="E480" s="184"/>
      <c r="F480" s="152"/>
      <c r="G480" s="152"/>
      <c r="H480" s="153"/>
      <c r="I480" s="183"/>
      <c r="J480" s="183"/>
      <c r="K480" s="184"/>
      <c r="L480" s="183"/>
      <c r="M480" s="184"/>
      <c r="N480" s="183"/>
      <c r="O480" s="183"/>
      <c r="P480" s="183"/>
      <c r="Q480" s="183"/>
      <c r="R480" s="184"/>
      <c r="S480" s="184"/>
      <c r="T480" s="185"/>
      <c r="W480" s="185"/>
    </row>
    <row r="481" spans="1:23" hidden="1">
      <c r="A481" s="183"/>
      <c r="B481" s="183"/>
      <c r="C481" s="183"/>
      <c r="D481" s="184"/>
      <c r="E481" s="184"/>
      <c r="F481" s="152"/>
      <c r="G481" s="152"/>
      <c r="H481" s="153"/>
      <c r="I481" s="183"/>
      <c r="J481" s="183"/>
      <c r="K481" s="184"/>
      <c r="L481" s="183"/>
      <c r="M481" s="184"/>
      <c r="N481" s="183"/>
      <c r="O481" s="183"/>
      <c r="P481" s="183"/>
      <c r="Q481" s="183"/>
      <c r="R481" s="184"/>
      <c r="S481" s="184"/>
      <c r="T481" s="185"/>
      <c r="W481" s="185"/>
    </row>
    <row r="482" spans="1:23" hidden="1">
      <c r="A482" s="183"/>
      <c r="B482" s="183"/>
      <c r="C482" s="183"/>
      <c r="D482" s="184"/>
      <c r="E482" s="184"/>
      <c r="F482" s="152"/>
      <c r="G482" s="152"/>
      <c r="H482" s="153"/>
      <c r="I482" s="183"/>
      <c r="J482" s="183"/>
      <c r="K482" s="184"/>
      <c r="L482" s="183"/>
      <c r="M482" s="184"/>
      <c r="N482" s="183"/>
      <c r="O482" s="183"/>
      <c r="P482" s="183"/>
      <c r="Q482" s="183"/>
      <c r="R482" s="184"/>
      <c r="S482" s="184"/>
      <c r="T482" s="185"/>
      <c r="W482" s="185"/>
    </row>
    <row r="483" spans="1:23" hidden="1">
      <c r="A483" s="183"/>
      <c r="B483" s="183"/>
      <c r="C483" s="183"/>
      <c r="D483" s="184"/>
      <c r="E483" s="184"/>
      <c r="F483" s="152"/>
      <c r="G483" s="152"/>
      <c r="H483" s="153"/>
      <c r="I483" s="183"/>
      <c r="J483" s="183"/>
      <c r="K483" s="184"/>
      <c r="L483" s="183"/>
      <c r="M483" s="184"/>
      <c r="N483" s="183"/>
      <c r="O483" s="183"/>
      <c r="P483" s="183"/>
      <c r="Q483" s="183"/>
      <c r="R483" s="184"/>
      <c r="S483" s="184"/>
      <c r="T483" s="185"/>
      <c r="W483" s="185"/>
    </row>
    <row r="484" spans="1:23" hidden="1">
      <c r="A484" s="183"/>
      <c r="B484" s="183"/>
      <c r="C484" s="183"/>
      <c r="D484" s="184"/>
      <c r="E484" s="184"/>
      <c r="F484" s="152"/>
      <c r="G484" s="152"/>
      <c r="H484" s="153"/>
      <c r="I484" s="183"/>
      <c r="J484" s="183"/>
      <c r="K484" s="184"/>
      <c r="L484" s="183"/>
      <c r="M484" s="184"/>
      <c r="N484" s="183"/>
      <c r="O484" s="183"/>
      <c r="P484" s="183"/>
      <c r="Q484" s="183"/>
      <c r="R484" s="184"/>
      <c r="S484" s="184"/>
      <c r="T484" s="185"/>
      <c r="W484" s="185"/>
    </row>
    <row r="485" spans="1:23" hidden="1">
      <c r="A485" s="183"/>
      <c r="B485" s="183"/>
      <c r="C485" s="183"/>
      <c r="D485" s="184"/>
      <c r="E485" s="184"/>
      <c r="F485" s="152"/>
      <c r="G485" s="152"/>
      <c r="H485" s="153"/>
      <c r="I485" s="183"/>
      <c r="J485" s="183"/>
      <c r="K485" s="184"/>
      <c r="L485" s="183"/>
      <c r="M485" s="184"/>
      <c r="N485" s="183"/>
      <c r="O485" s="183"/>
      <c r="P485" s="183"/>
      <c r="Q485" s="183"/>
      <c r="R485" s="184"/>
      <c r="S485" s="184"/>
      <c r="T485" s="185"/>
      <c r="W485" s="185"/>
    </row>
    <row r="486" spans="1:23" hidden="1">
      <c r="A486" s="183"/>
      <c r="B486" s="183"/>
      <c r="C486" s="183"/>
      <c r="D486" s="184"/>
      <c r="E486" s="184"/>
      <c r="F486" s="152"/>
      <c r="G486" s="152"/>
      <c r="H486" s="153"/>
      <c r="I486" s="183"/>
      <c r="J486" s="183"/>
      <c r="K486" s="184"/>
      <c r="L486" s="183"/>
      <c r="M486" s="184"/>
      <c r="N486" s="183"/>
      <c r="O486" s="183"/>
      <c r="P486" s="183"/>
      <c r="Q486" s="183"/>
      <c r="R486" s="184"/>
      <c r="S486" s="184"/>
      <c r="T486" s="185"/>
      <c r="W486" s="185"/>
    </row>
    <row r="487" spans="1:23" hidden="1">
      <c r="A487" s="183"/>
      <c r="B487" s="183"/>
      <c r="C487" s="183"/>
      <c r="D487" s="184"/>
      <c r="E487" s="184"/>
      <c r="F487" s="152"/>
      <c r="G487" s="152"/>
      <c r="H487" s="153"/>
      <c r="I487" s="183"/>
      <c r="J487" s="183"/>
      <c r="K487" s="184"/>
      <c r="L487" s="183"/>
      <c r="M487" s="184"/>
      <c r="N487" s="183"/>
      <c r="O487" s="183"/>
      <c r="P487" s="183"/>
      <c r="Q487" s="183"/>
      <c r="R487" s="184"/>
      <c r="S487" s="184"/>
      <c r="T487" s="185"/>
      <c r="W487" s="185"/>
    </row>
    <row r="488" spans="1:23" hidden="1">
      <c r="A488" s="183"/>
      <c r="B488" s="183"/>
      <c r="C488" s="183"/>
      <c r="D488" s="184"/>
      <c r="E488" s="184"/>
      <c r="F488" s="152"/>
      <c r="G488" s="152"/>
      <c r="H488" s="153"/>
      <c r="I488" s="183"/>
      <c r="J488" s="183"/>
      <c r="K488" s="184"/>
      <c r="L488" s="183"/>
      <c r="M488" s="184"/>
      <c r="N488" s="183"/>
      <c r="O488" s="183"/>
      <c r="P488" s="183"/>
      <c r="Q488" s="183"/>
      <c r="R488" s="184"/>
      <c r="S488" s="184"/>
      <c r="T488" s="185"/>
      <c r="W488" s="185"/>
    </row>
    <row r="489" spans="1:23" hidden="1">
      <c r="A489" s="183"/>
      <c r="B489" s="183"/>
      <c r="C489" s="183"/>
      <c r="D489" s="184"/>
      <c r="E489" s="184"/>
      <c r="F489" s="152"/>
      <c r="G489" s="152"/>
      <c r="H489" s="153"/>
      <c r="I489" s="183"/>
      <c r="J489" s="183"/>
      <c r="K489" s="184"/>
      <c r="L489" s="183"/>
      <c r="M489" s="184"/>
      <c r="N489" s="183"/>
      <c r="O489" s="183"/>
      <c r="P489" s="183"/>
      <c r="Q489" s="183"/>
      <c r="R489" s="184"/>
      <c r="S489" s="184"/>
      <c r="T489" s="185"/>
      <c r="W489" s="185"/>
    </row>
    <row r="490" spans="1:23" hidden="1">
      <c r="A490" s="183"/>
      <c r="B490" s="183"/>
      <c r="C490" s="183"/>
      <c r="D490" s="184"/>
      <c r="E490" s="184"/>
      <c r="F490" s="152"/>
      <c r="G490" s="152"/>
      <c r="H490" s="153"/>
      <c r="I490" s="183"/>
      <c r="J490" s="183"/>
      <c r="K490" s="184"/>
      <c r="L490" s="183"/>
      <c r="M490" s="184"/>
      <c r="N490" s="183"/>
      <c r="O490" s="183"/>
      <c r="P490" s="183"/>
      <c r="Q490" s="183"/>
      <c r="R490" s="184"/>
      <c r="S490" s="184"/>
      <c r="T490" s="185"/>
      <c r="W490" s="185"/>
    </row>
    <row r="491" spans="1:23" hidden="1">
      <c r="A491" s="183"/>
      <c r="B491" s="183"/>
      <c r="C491" s="183"/>
      <c r="D491" s="184"/>
      <c r="E491" s="184"/>
      <c r="F491" s="152"/>
      <c r="G491" s="152"/>
      <c r="H491" s="153"/>
      <c r="I491" s="183"/>
      <c r="J491" s="183"/>
      <c r="K491" s="184"/>
      <c r="L491" s="183"/>
      <c r="M491" s="184"/>
      <c r="N491" s="183"/>
      <c r="O491" s="183"/>
      <c r="P491" s="183"/>
      <c r="Q491" s="183"/>
      <c r="R491" s="184"/>
      <c r="S491" s="184"/>
      <c r="T491" s="185"/>
      <c r="W491" s="185"/>
    </row>
    <row r="492" spans="1:23" hidden="1">
      <c r="A492" s="183"/>
      <c r="B492" s="183"/>
      <c r="C492" s="183"/>
      <c r="D492" s="184"/>
      <c r="E492" s="184"/>
      <c r="F492" s="152"/>
      <c r="G492" s="152"/>
      <c r="H492" s="153"/>
      <c r="I492" s="183"/>
      <c r="J492" s="183"/>
      <c r="K492" s="184"/>
      <c r="L492" s="183"/>
      <c r="M492" s="184"/>
      <c r="N492" s="183"/>
      <c r="O492" s="183"/>
      <c r="P492" s="183"/>
      <c r="Q492" s="183"/>
      <c r="R492" s="184"/>
      <c r="S492" s="184"/>
      <c r="T492" s="185"/>
      <c r="W492" s="185"/>
    </row>
    <row r="493" spans="1:23" hidden="1">
      <c r="A493" s="183"/>
      <c r="B493" s="183"/>
      <c r="C493" s="183"/>
      <c r="D493" s="184"/>
      <c r="E493" s="184"/>
      <c r="F493" s="152"/>
      <c r="G493" s="152"/>
      <c r="H493" s="153"/>
      <c r="I493" s="183"/>
      <c r="J493" s="183"/>
      <c r="K493" s="184"/>
      <c r="L493" s="183"/>
      <c r="M493" s="184"/>
      <c r="N493" s="183"/>
      <c r="O493" s="183"/>
      <c r="P493" s="183"/>
      <c r="Q493" s="183"/>
      <c r="R493" s="184"/>
      <c r="S493" s="184"/>
      <c r="T493" s="185"/>
      <c r="W493" s="185"/>
    </row>
    <row r="494" spans="1:23" hidden="1">
      <c r="A494" s="183"/>
      <c r="B494" s="183"/>
      <c r="C494" s="183"/>
      <c r="D494" s="184"/>
      <c r="E494" s="184"/>
      <c r="F494" s="152"/>
      <c r="G494" s="152"/>
      <c r="H494" s="153"/>
      <c r="I494" s="183"/>
      <c r="J494" s="183"/>
      <c r="K494" s="184"/>
      <c r="L494" s="183"/>
      <c r="M494" s="184"/>
      <c r="N494" s="183"/>
      <c r="O494" s="183"/>
      <c r="P494" s="183"/>
      <c r="Q494" s="183"/>
      <c r="R494" s="184"/>
      <c r="S494" s="184"/>
      <c r="T494" s="185"/>
      <c r="W494" s="185"/>
    </row>
    <row r="495" spans="1:23" hidden="1">
      <c r="A495" s="183"/>
      <c r="B495" s="183"/>
      <c r="C495" s="183"/>
      <c r="D495" s="184"/>
      <c r="E495" s="184"/>
      <c r="F495" s="152"/>
      <c r="G495" s="152"/>
      <c r="H495" s="153"/>
      <c r="I495" s="183"/>
      <c r="J495" s="183"/>
      <c r="K495" s="184"/>
      <c r="L495" s="183"/>
      <c r="M495" s="184"/>
      <c r="N495" s="183"/>
      <c r="O495" s="183"/>
      <c r="P495" s="183"/>
      <c r="Q495" s="183"/>
      <c r="R495" s="184"/>
      <c r="S495" s="184"/>
      <c r="T495" s="185"/>
      <c r="W495" s="185"/>
    </row>
    <row r="496" spans="1:23" hidden="1">
      <c r="A496" s="183"/>
      <c r="B496" s="183"/>
      <c r="C496" s="183"/>
      <c r="D496" s="184"/>
      <c r="E496" s="184"/>
      <c r="F496" s="152"/>
      <c r="G496" s="152"/>
      <c r="H496" s="153"/>
      <c r="I496" s="183"/>
      <c r="J496" s="183"/>
      <c r="K496" s="184"/>
      <c r="L496" s="183"/>
      <c r="M496" s="184"/>
      <c r="N496" s="183"/>
      <c r="O496" s="183"/>
      <c r="P496" s="183"/>
      <c r="Q496" s="183"/>
      <c r="R496" s="184"/>
      <c r="S496" s="184"/>
      <c r="T496" s="185"/>
      <c r="W496" s="185"/>
    </row>
    <row r="497" spans="1:23" hidden="1">
      <c r="A497" s="183"/>
      <c r="B497" s="183"/>
      <c r="C497" s="183"/>
      <c r="D497" s="184"/>
      <c r="E497" s="184"/>
      <c r="F497" s="152"/>
      <c r="G497" s="152"/>
      <c r="H497" s="153"/>
      <c r="I497" s="183"/>
      <c r="J497" s="183"/>
      <c r="K497" s="184"/>
      <c r="L497" s="183"/>
      <c r="M497" s="184"/>
      <c r="N497" s="183"/>
      <c r="O497" s="183"/>
      <c r="P497" s="183"/>
      <c r="Q497" s="183"/>
      <c r="R497" s="184"/>
      <c r="S497" s="184"/>
      <c r="T497" s="185"/>
      <c r="W497" s="185"/>
    </row>
    <row r="498" spans="1:23" hidden="1">
      <c r="A498" s="183"/>
      <c r="B498" s="183"/>
      <c r="C498" s="183"/>
      <c r="D498" s="184"/>
      <c r="E498" s="184"/>
      <c r="F498" s="152"/>
      <c r="G498" s="152"/>
      <c r="H498" s="153"/>
      <c r="I498" s="183"/>
      <c r="J498" s="183"/>
      <c r="K498" s="184"/>
      <c r="L498" s="183"/>
      <c r="M498" s="184"/>
      <c r="N498" s="183"/>
      <c r="O498" s="183"/>
      <c r="P498" s="183"/>
      <c r="Q498" s="183"/>
      <c r="R498" s="184"/>
      <c r="S498" s="184"/>
      <c r="T498" s="185"/>
      <c r="W498" s="185"/>
    </row>
    <row r="499" spans="1:23" hidden="1">
      <c r="A499" s="183"/>
      <c r="B499" s="183"/>
      <c r="C499" s="183"/>
      <c r="D499" s="184"/>
      <c r="E499" s="184"/>
      <c r="F499" s="183"/>
      <c r="G499" s="183"/>
      <c r="H499" s="184"/>
      <c r="I499" s="183"/>
      <c r="J499" s="183"/>
      <c r="K499" s="184"/>
      <c r="L499" s="183"/>
      <c r="M499" s="184"/>
      <c r="N499" s="183"/>
      <c r="O499" s="183"/>
      <c r="P499" s="183"/>
      <c r="Q499" s="183"/>
      <c r="R499" s="184"/>
      <c r="S499" s="184"/>
      <c r="T499" s="185"/>
      <c r="W499" s="185"/>
    </row>
    <row r="500" spans="1:23" hidden="1">
      <c r="A500" s="183"/>
      <c r="B500" s="183"/>
      <c r="C500" s="183"/>
      <c r="D500" s="184"/>
      <c r="E500" s="184"/>
      <c r="F500" s="183"/>
      <c r="G500" s="183"/>
      <c r="H500" s="184"/>
      <c r="I500" s="183"/>
      <c r="J500" s="183"/>
      <c r="K500" s="184"/>
      <c r="L500" s="183"/>
      <c r="M500" s="184"/>
      <c r="N500" s="183"/>
      <c r="O500" s="183"/>
      <c r="P500" s="183"/>
      <c r="Q500" s="183"/>
      <c r="R500" s="184"/>
      <c r="S500" s="184"/>
      <c r="T500" s="185"/>
      <c r="W500" s="185"/>
    </row>
    <row r="501" spans="1:23" hidden="1">
      <c r="F501" s="183"/>
      <c r="G501" s="183"/>
      <c r="H501" s="184"/>
      <c r="I501" s="183"/>
      <c r="J501" s="183"/>
      <c r="K501" s="184"/>
      <c r="L501" s="183"/>
    </row>
    <row r="502" spans="1:23" hidden="1">
      <c r="F502" s="183"/>
      <c r="G502" s="183"/>
      <c r="H502" s="184"/>
      <c r="I502" s="183"/>
      <c r="J502" s="183"/>
      <c r="K502" s="184"/>
      <c r="L502" s="183"/>
    </row>
    <row r="503" spans="1:23" hidden="1">
      <c r="F503" s="183"/>
      <c r="G503" s="183"/>
      <c r="H503" s="184"/>
      <c r="I503" s="183"/>
      <c r="K503" s="186" t="str">
        <f>I505&amp;" "&amp;J504</f>
        <v xml:space="preserve"> </v>
      </c>
    </row>
    <row r="504" spans="1:23" hidden="1">
      <c r="F504" s="183"/>
      <c r="G504" s="183"/>
      <c r="H504" s="184"/>
    </row>
    <row r="505" spans="1:23" hidden="1">
      <c r="F505" s="183"/>
      <c r="G505" s="183"/>
      <c r="H505" s="184"/>
    </row>
    <row r="506" spans="1:23" hidden="1">
      <c r="F506" s="183"/>
      <c r="G506" s="183"/>
      <c r="H506" s="184"/>
    </row>
    <row r="507" spans="1:23" hidden="1">
      <c r="F507" s="183"/>
      <c r="G507" s="183"/>
      <c r="H507" s="184"/>
    </row>
    <row r="508" spans="1:23" hidden="1">
      <c r="F508" s="183"/>
      <c r="G508" s="183"/>
      <c r="H508" s="184"/>
    </row>
    <row r="509" spans="1:23" hidden="1">
      <c r="F509" s="183"/>
      <c r="G509" s="183"/>
      <c r="H509" s="184"/>
    </row>
    <row r="510" spans="1:23" hidden="1">
      <c r="F510" s="183"/>
      <c r="G510" s="183"/>
      <c r="H510" s="184"/>
    </row>
    <row r="511" spans="1:23" hidden="1">
      <c r="F511" s="183"/>
      <c r="G511" s="183"/>
      <c r="H511" s="184"/>
    </row>
    <row r="512" spans="1:23" hidden="1">
      <c r="F512" s="183"/>
      <c r="G512" s="183"/>
      <c r="H512" s="184"/>
    </row>
    <row r="513" spans="6:8" hidden="1">
      <c r="F513" s="183"/>
      <c r="G513" s="183"/>
      <c r="H513" s="184"/>
    </row>
    <row r="514" spans="6:8" hidden="1">
      <c r="F514" s="183"/>
      <c r="G514" s="183"/>
      <c r="H514" s="184"/>
    </row>
    <row r="515" spans="6:8" hidden="1">
      <c r="F515" s="183"/>
      <c r="G515" s="183"/>
      <c r="H515" s="184"/>
    </row>
    <row r="516" spans="6:8" hidden="1">
      <c r="F516" s="183"/>
      <c r="G516" s="183"/>
      <c r="H516" s="184"/>
    </row>
    <row r="517" spans="6:8" hidden="1">
      <c r="F517" s="183"/>
      <c r="G517" s="183"/>
      <c r="H517" s="184"/>
    </row>
    <row r="518" spans="6:8" hidden="1">
      <c r="F518" s="183"/>
      <c r="G518" s="183"/>
      <c r="H518" s="184"/>
    </row>
    <row r="519" spans="6:8" hidden="1">
      <c r="F519" s="183"/>
      <c r="G519" s="183"/>
      <c r="H519" s="184"/>
    </row>
    <row r="520" spans="6:8" hidden="1">
      <c r="F520" s="183"/>
      <c r="G520" s="183"/>
      <c r="H520" s="184"/>
    </row>
    <row r="521" spans="6:8" hidden="1">
      <c r="F521" s="183"/>
      <c r="G521" s="183"/>
      <c r="H521" s="184"/>
    </row>
    <row r="522" spans="6:8" hidden="1">
      <c r="F522" s="183"/>
      <c r="G522" s="183"/>
      <c r="H522" s="184"/>
    </row>
    <row r="523" spans="6:8" hidden="1">
      <c r="F523" s="183"/>
      <c r="G523" s="183"/>
      <c r="H523" s="184"/>
    </row>
    <row r="524" spans="6:8" hidden="1">
      <c r="F524" s="183"/>
      <c r="G524" s="183"/>
      <c r="H524" s="184"/>
    </row>
    <row r="525" spans="6:8" hidden="1">
      <c r="F525" s="183"/>
      <c r="G525" s="183"/>
      <c r="H525" s="184"/>
    </row>
    <row r="526" spans="6:8">
      <c r="F526" s="183"/>
      <c r="G526" s="183"/>
      <c r="H526" s="184"/>
    </row>
    <row r="527" spans="6:8">
      <c r="F527" s="183"/>
      <c r="G527" s="183"/>
      <c r="H527" s="184"/>
    </row>
    <row r="528" spans="6:8">
      <c r="F528" s="183"/>
      <c r="G528" s="183"/>
      <c r="H528" s="184"/>
    </row>
    <row r="529" spans="6:8">
      <c r="F529" s="183"/>
      <c r="G529" s="183"/>
      <c r="H529" s="184"/>
    </row>
    <row r="530" spans="6:8">
      <c r="F530" s="183"/>
      <c r="G530" s="183"/>
      <c r="H530" s="184"/>
    </row>
    <row r="531" spans="6:8">
      <c r="F531" s="183"/>
      <c r="G531" s="183"/>
      <c r="H531" s="184"/>
    </row>
    <row r="532" spans="6:8">
      <c r="F532" s="183"/>
      <c r="G532" s="183"/>
      <c r="H532" s="184"/>
    </row>
    <row r="533" spans="6:8">
      <c r="F533" s="183"/>
      <c r="G533" s="183"/>
      <c r="H533" s="184"/>
    </row>
    <row r="534" spans="6:8">
      <c r="F534" s="183"/>
      <c r="G534" s="183"/>
      <c r="H534" s="184"/>
    </row>
    <row r="535" spans="6:8">
      <c r="F535" s="183"/>
      <c r="G535" s="183"/>
      <c r="H535" s="184"/>
    </row>
    <row r="536" spans="6:8">
      <c r="F536" s="183"/>
      <c r="G536" s="183"/>
      <c r="H536" s="184"/>
    </row>
    <row r="537" spans="6:8">
      <c r="F537" s="183"/>
      <c r="G537" s="183"/>
      <c r="H537" s="184"/>
    </row>
    <row r="538" spans="6:8">
      <c r="F538" s="183"/>
      <c r="G538" s="183"/>
      <c r="H538" s="184"/>
    </row>
    <row r="539" spans="6:8">
      <c r="F539" s="183"/>
      <c r="G539" s="183"/>
      <c r="H539" s="184"/>
    </row>
    <row r="540" spans="6:8">
      <c r="F540" s="183"/>
      <c r="G540" s="183"/>
      <c r="H540" s="184"/>
    </row>
    <row r="541" spans="6:8">
      <c r="F541" s="183"/>
      <c r="G541" s="183"/>
      <c r="H541" s="184"/>
    </row>
    <row r="542" spans="6:8">
      <c r="F542" s="183"/>
      <c r="G542" s="183"/>
      <c r="H542" s="184"/>
    </row>
    <row r="543" spans="6:8">
      <c r="F543" s="183"/>
      <c r="G543" s="183"/>
      <c r="H543" s="184"/>
    </row>
    <row r="544" spans="6:8">
      <c r="F544" s="183"/>
      <c r="G544" s="183"/>
      <c r="H544" s="184"/>
    </row>
    <row r="545" spans="6:8">
      <c r="F545" s="183"/>
      <c r="G545" s="183"/>
      <c r="H545" s="184"/>
    </row>
    <row r="546" spans="6:8">
      <c r="F546" s="183"/>
      <c r="G546" s="183"/>
      <c r="H546" s="184"/>
    </row>
    <row r="547" spans="6:8">
      <c r="F547" s="183"/>
      <c r="G547" s="183"/>
      <c r="H547" s="184"/>
    </row>
    <row r="548" spans="6:8">
      <c r="F548" s="183"/>
      <c r="G548" s="183"/>
      <c r="H548" s="184"/>
    </row>
    <row r="549" spans="6:8">
      <c r="F549" s="183"/>
      <c r="G549" s="183"/>
      <c r="H549" s="184"/>
    </row>
    <row r="550" spans="6:8">
      <c r="F550" s="183"/>
      <c r="G550" s="183"/>
      <c r="H550" s="184"/>
    </row>
    <row r="551" spans="6:8">
      <c r="F551" s="183"/>
      <c r="G551" s="183"/>
      <c r="H551" s="184"/>
    </row>
    <row r="552" spans="6:8">
      <c r="F552" s="183"/>
      <c r="G552" s="183"/>
      <c r="H552" s="184"/>
    </row>
    <row r="553" spans="6:8">
      <c r="F553" s="183"/>
      <c r="G553" s="183"/>
      <c r="H553" s="184"/>
    </row>
    <row r="554" spans="6:8">
      <c r="F554" s="183"/>
      <c r="G554" s="183"/>
      <c r="H554" s="184"/>
    </row>
    <row r="555" spans="6:8">
      <c r="F555" s="183"/>
      <c r="G555" s="183"/>
      <c r="H555" s="184"/>
    </row>
    <row r="556" spans="6:8">
      <c r="F556" s="183"/>
      <c r="G556" s="183"/>
      <c r="H556" s="184"/>
    </row>
    <row r="557" spans="6:8">
      <c r="F557" s="183"/>
      <c r="G557" s="183"/>
      <c r="H557" s="184"/>
    </row>
    <row r="558" spans="6:8">
      <c r="F558" s="183"/>
      <c r="G558" s="183"/>
      <c r="H558" s="184"/>
    </row>
    <row r="559" spans="6:8">
      <c r="F559" s="183"/>
      <c r="G559" s="183"/>
      <c r="H559" s="184"/>
    </row>
    <row r="560" spans="6:8">
      <c r="F560" s="183"/>
      <c r="G560" s="183"/>
      <c r="H560" s="184"/>
    </row>
    <row r="561" spans="6:8">
      <c r="F561" s="183"/>
      <c r="G561" s="183"/>
      <c r="H561" s="184"/>
    </row>
    <row r="562" spans="6:8">
      <c r="F562" s="183"/>
      <c r="G562" s="183"/>
      <c r="H562" s="184"/>
    </row>
    <row r="563" spans="6:8">
      <c r="F563" s="183"/>
      <c r="G563" s="183"/>
      <c r="H563" s="184"/>
    </row>
    <row r="564" spans="6:8">
      <c r="F564" s="183"/>
      <c r="G564" s="183"/>
      <c r="H564" s="184"/>
    </row>
    <row r="565" spans="6:8">
      <c r="F565" s="183"/>
      <c r="G565" s="183"/>
      <c r="H565" s="184"/>
    </row>
    <row r="566" spans="6:8">
      <c r="F566" s="183"/>
      <c r="G566" s="183"/>
      <c r="H566" s="184"/>
    </row>
    <row r="567" spans="6:8">
      <c r="F567" s="183"/>
      <c r="G567" s="183"/>
      <c r="H567" s="184"/>
    </row>
    <row r="568" spans="6:8">
      <c r="F568" s="183"/>
      <c r="G568" s="183"/>
      <c r="H568" s="184"/>
    </row>
    <row r="569" spans="6:8">
      <c r="F569" s="183"/>
      <c r="G569" s="183"/>
      <c r="H569" s="184"/>
    </row>
    <row r="570" spans="6:8">
      <c r="F570" s="183"/>
      <c r="G570" s="183"/>
      <c r="H570" s="184"/>
    </row>
    <row r="571" spans="6:8">
      <c r="F571" s="183"/>
      <c r="G571" s="183"/>
      <c r="H571" s="184"/>
    </row>
    <row r="572" spans="6:8">
      <c r="F572" s="183"/>
      <c r="G572" s="183"/>
      <c r="H572" s="184"/>
    </row>
    <row r="573" spans="6:8">
      <c r="F573" s="183"/>
      <c r="G573" s="183"/>
      <c r="H573" s="184"/>
    </row>
    <row r="574" spans="6:8">
      <c r="F574" s="183"/>
      <c r="G574" s="183"/>
      <c r="H574" s="184"/>
    </row>
    <row r="575" spans="6:8">
      <c r="F575" s="183"/>
      <c r="G575" s="183"/>
      <c r="H575" s="184"/>
    </row>
    <row r="576" spans="6:8">
      <c r="F576" s="183"/>
      <c r="G576" s="183"/>
      <c r="H576" s="184"/>
    </row>
    <row r="577" spans="6:8">
      <c r="F577" s="183"/>
      <c r="G577" s="183"/>
      <c r="H577" s="184"/>
    </row>
    <row r="578" spans="6:8">
      <c r="F578" s="183"/>
      <c r="G578" s="183"/>
      <c r="H578" s="184"/>
    </row>
    <row r="579" spans="6:8">
      <c r="F579" s="183"/>
      <c r="G579" s="183"/>
      <c r="H579" s="184"/>
    </row>
    <row r="580" spans="6:8">
      <c r="F580" s="183"/>
      <c r="G580" s="183"/>
      <c r="H580" s="184"/>
    </row>
    <row r="581" spans="6:8">
      <c r="F581" s="183"/>
      <c r="G581" s="183"/>
      <c r="H581" s="184"/>
    </row>
    <row r="582" spans="6:8">
      <c r="F582" s="183"/>
      <c r="G582" s="183"/>
      <c r="H582" s="184"/>
    </row>
  </sheetData>
  <sheetProtection password="CC2B" sheet="1" objects="1" scenarios="1" autoFilter="0"/>
  <sortState ref="I100:L127">
    <sortCondition ref="I100:I127"/>
  </sortState>
  <dataConsolidate/>
  <mergeCells count="69">
    <mergeCell ref="S31:T31"/>
    <mergeCell ref="J31:L31"/>
    <mergeCell ref="N31:O31"/>
    <mergeCell ref="F10:M10"/>
    <mergeCell ref="F16:H16"/>
    <mergeCell ref="F20:M20"/>
    <mergeCell ref="P20:W20"/>
    <mergeCell ref="F12:M12"/>
    <mergeCell ref="F14:M14"/>
    <mergeCell ref="P21:W21"/>
    <mergeCell ref="Q25:X25"/>
    <mergeCell ref="P23:V23"/>
    <mergeCell ref="Q27:X29"/>
    <mergeCell ref="U2:V2"/>
    <mergeCell ref="W2:X2"/>
    <mergeCell ref="B5:Y5"/>
    <mergeCell ref="B6:Y6"/>
    <mergeCell ref="F8:H8"/>
    <mergeCell ref="B25:E25"/>
    <mergeCell ref="F25:O25"/>
    <mergeCell ref="F21:M21"/>
    <mergeCell ref="B27:E27"/>
    <mergeCell ref="F27:O27"/>
    <mergeCell ref="B23:E23"/>
    <mergeCell ref="F23:H23"/>
    <mergeCell ref="B29:E29"/>
    <mergeCell ref="F29:O29"/>
    <mergeCell ref="F52:M52"/>
    <mergeCell ref="F35:M35"/>
    <mergeCell ref="F37:M37"/>
    <mergeCell ref="B31:E31"/>
    <mergeCell ref="F31:H31"/>
    <mergeCell ref="F33:M33"/>
    <mergeCell ref="B45:E45"/>
    <mergeCell ref="F43:M43"/>
    <mergeCell ref="F41:M41"/>
    <mergeCell ref="Q47:X49"/>
    <mergeCell ref="F39:M39"/>
    <mergeCell ref="U51:X51"/>
    <mergeCell ref="F47:M47"/>
    <mergeCell ref="F49:M49"/>
    <mergeCell ref="J45:L45"/>
    <mergeCell ref="M45:P45"/>
    <mergeCell ref="F45:I45"/>
    <mergeCell ref="Q33:S33"/>
    <mergeCell ref="V33:X33"/>
    <mergeCell ref="Q41:X41"/>
    <mergeCell ref="Q45:T45"/>
    <mergeCell ref="U45:X45"/>
    <mergeCell ref="Q35:S35"/>
    <mergeCell ref="Q39:S39"/>
    <mergeCell ref="Q43:X43"/>
    <mergeCell ref="Q37:X37"/>
    <mergeCell ref="Q38:X38"/>
    <mergeCell ref="F53:M53"/>
    <mergeCell ref="B53:E53"/>
    <mergeCell ref="T54:W54"/>
    <mergeCell ref="T56:W56"/>
    <mergeCell ref="B56:E56"/>
    <mergeCell ref="H56:K56"/>
    <mergeCell ref="N56:Q56"/>
    <mergeCell ref="B54:E54"/>
    <mergeCell ref="H54:K54"/>
    <mergeCell ref="N54:Q54"/>
    <mergeCell ref="B55:E55"/>
    <mergeCell ref="H55:K55"/>
    <mergeCell ref="N55:Q55"/>
    <mergeCell ref="T55:W55"/>
    <mergeCell ref="Q53:X53"/>
  </mergeCells>
  <phoneticPr fontId="11" type="noConversion"/>
  <dataValidations xWindow="286" yWindow="512" count="42">
    <dataValidation type="list" allowBlank="1" showInputMessage="1" showErrorMessage="1" promptTitle="TIPO DE DESCUENTO DE INFONAVIT" prompt="_x000a_SELECCIONA EL TIPO DE DESCUENTO DE ACUERDO A TU CREDITO DE INFONAVIT" sqref="M45:P45">
      <formula1>$P$100:$P$104</formula1>
    </dataValidation>
    <dataValidation type="list" allowBlank="1" showInputMessage="1" showErrorMessage="1" promptTitle="DEPARTAMENTO O PLAZA" prompt="_x000a_SELECCIONA EL DEPARTAMENTO O PLAZA" sqref="F27:O27">
      <formula1>$D$100:$D$416</formula1>
    </dataValidation>
    <dataValidation errorStyle="information" allowBlank="1" showInputMessage="1" showErrorMessage="1" promptTitle="NUMERO DE CREDITO INFANAVIT" prompt="_x000a_ES MUY IMPORTANTE CORROBORAR CON EL TRABAJADOR SI  CUENTA CON CRÉDITO INFONAVIT._x000a__x000a_CAPTURA EL NUMERO DE CREDITO EN CASO DE TENER" sqref="F45:I45"/>
    <dataValidation errorStyle="warning" allowBlank="1" showInputMessage="1" showErrorMessage="1" sqref="B44"/>
    <dataValidation type="list" allowBlank="1" showInputMessage="1" showErrorMessage="1" promptTitle="ESTADO CIVIL" prompt="_x000a_SELECCIONA EL ESTADO CIVIL" sqref="V33:X33">
      <formula1>$O$100:$O$106</formula1>
    </dataValidation>
    <dataValidation type="list" allowBlank="1" showInputMessage="1" showErrorMessage="1" promptTitle="SEXO" prompt="_x000a_SELECCIONA EL   SEXO" sqref="Q33:S33">
      <formula1>$N$100:$N$102</formula1>
    </dataValidation>
    <dataValidation type="list" allowBlank="1" showInputMessage="1" showErrorMessage="1" promptTitle="TIENDA O CLUB" prompt="_x000a_SELECCIONA LA TIENDA O EL CLUB A DAR DE ALTA_x000a__x000a_SOLO PARA LA CUENTA (SAM´S)_x000a_" sqref="F8:H8">
      <formula1>$A$100:$A$500</formula1>
    </dataValidation>
    <dataValidation type="textLength" errorStyle="information" allowBlank="1" showInputMessage="1" showErrorMessage="1" errorTitle="CURP:" error="DEBEN SER 18 DIGITOS" promptTitle="CURP 18 DIGITOS" prompt="_x000a_CAPTURA LA CURP SIN ESPACIOS NI CARACTERES ESPECIALES COMO:_x000a__x000a_(PUNTOS) (COMAS) (ACENTOS) (GUIONES) ETC._x000a__x000a_DEBE SER DE UN DOCUMENTO OFICIAL SI NO LA TIENES TRAMITALA_x000a__x000a_ANEXO LIGA PARA TU APOYO" sqref="F20:M20">
      <formula1>18</formula1>
      <formula2>18</formula2>
    </dataValidation>
    <dataValidation allowBlank="1" showInputMessage="1" showErrorMessage="1" promptTitle="APELLIDO PATERNO" prompt="_x000a_TEXTO EN MAYUSCULAS_x000a_ _x000a_SIN CARACTERES ESPECIALES COMO:_x000a__x000a_(PUNTOS) (COMAS) (ACENTOS) (GUIONES) ETC." sqref="F10:M10"/>
    <dataValidation allowBlank="1" showInputMessage="1" showErrorMessage="1" promptTitle="APELLIDO MATERNO" prompt="_x000a_TEXTO EN MAYUSCULAS_x000a_ _x000a_SIN CARACTERES ESPECIALES COMO:_x000a__x000a_(PUNTOS) (COMAS) (ACENTOS) (GUIONES) ETC." sqref="F12:M12"/>
    <dataValidation allowBlank="1" showInputMessage="1" showErrorMessage="1" promptTitle="NOMBRE ( S )" prompt="_x000a_TEXTO EN MAYUSCULAS_x000a_ _x000a_SIN CARACTERES ESPECIALES COMO:_x000a__x000a_(PUNTOS) (COMAS) (ACENTOS) (GUIONES) ETC._x000a_" sqref="F14:M14"/>
    <dataValidation allowBlank="1" showInputMessage="1" showErrorMessage="1" promptTitle="FECHA DE NACIMIENTO" prompt="_x000a_DEBE LLENARSE DE LA SIGUIENTE MANERA:_x000a_   DIA / MES / AÑO_x000a_           EJEMPLO   _x000a_       _x000a_          26/10/1961" sqref="F16:H16"/>
    <dataValidation type="textLength" errorStyle="information" allowBlank="1" showInputMessage="1" showErrorMessage="1" errorTitle="SDAT" error="DEBEN SER CUATRO DIGITOS_x000a__x000a_QUE NO LEES EL EJEMPLO" promptTitle="NUMERO DE SEGURO SOCIAL" prompt="_x000a_DEBE LLENARSE DE LA SIGUIENTE MANERA:_x000a_            EJEMPLO_x000a_SDAT   AN   CONS   DV_x000a_1978     68     2545      8_x000a_" sqref="F18">
      <formula1>4</formula1>
      <formula2>4</formula2>
    </dataValidation>
    <dataValidation type="textLength" errorStyle="information" allowBlank="1" showInputMessage="1" showErrorMessage="1" errorTitle="RFC" error="DEBEN SER 13 DIGITOS" promptTitle="RFC 13 DIGITOS " prompt="_x000a_APTURA EL RFC SIN ESPACIOS NI CARACTERES ESPECIALES COMO:_x000a__x000a_(PUNTOS) (COMAS) (ACENTOS) (GUIONES) ETC._x000a__x000a_DEBE SER DE UN DOCUMENTO OFICIAL (SAT) SI NO LA IENES TRAMITALA_x000a__x000a_ANEXO LIGA PARA TU APOYO" sqref="P20:W20">
      <formula1>13</formula1>
      <formula2>13</formula2>
    </dataValidation>
    <dataValidation allowBlank="1" showInputMessage="1" showErrorMessage="1" promptTitle="FECHA DE INGRESO" prompt="_x000a_DEBE LLENARSE DE LA SIGUIENTE MANERA:_x000a_   DIA / MES / AÑO_x000a_           EJEMPLO      _x000a_         26/10/2018" sqref="F23"/>
    <dataValidation type="list" allowBlank="1" showInputMessage="1" showErrorMessage="1" promptTitle="LUGAR DE NACIMIENTO" prompt="_x000a_SELECCIONA EL ESTADO DE NACIMIENTO_x000a__x000a_" sqref="F33:M33">
      <formula1>$M$100:$M$132</formula1>
    </dataValidation>
    <dataValidation allowBlank="1" showInputMessage="1" showErrorMessage="1" promptTitle="CALLE" prompt="_x000a_TEXTO EN MAYUSCULAS SIN CARACTERES ESPECIALES COMO: PUNTOS_x000a_COMAS_x000a_GUIONES_x000a_ACENTOS ETC_x000a__x000a_SE CAPTURA LA PALABRA CALLE SOLO CUANDO SEA LETRA O NUMERO" sqref="F35:M35"/>
    <dataValidation type="textLength" allowBlank="1" showInputMessage="1" showErrorMessage="1" errorTitle="NUMERO SOLO 10 DIGITOS" error="SOLO ACEPTA 10 DIGITOS_x000a__x000a_(MZ) (LT) (DEPTO) capturalos en el campo de Calle:_x000a_" promptTitle="NUMERO SOLO 10 DIGITOS" prompt="_x000a_CAPTURA SOLO EL NUMERO EXTERIOR E INTERIOR DE TU DOMICILIO_x000a__x000a_(MZ) (LT) (DEPTO) se capturan en el campo de CALLE_x000a_" sqref="Q35:S35">
      <formula1>1</formula1>
      <formula2>10</formula2>
    </dataValidation>
    <dataValidation allowBlank="1" showInputMessage="1" showErrorMessage="1" promptTitle="COLONIA" prompt="_x000a_TEXTO EN MAYUSCULAS SIN CARACTERES ESPECIALES COMO: PUNTOS_x000a_COMAS_x000a_ACENTOS_x000a_GUIONES ETC _x000a__x000a_LA PALABRA COLONIA NO SE CAPTURA" sqref="F37:M37"/>
    <dataValidation allowBlank="1" showInputMessage="1" showErrorMessage="1" promptTitle="CIUDAD O DELEGACION" prompt="_x000a__x000a_TEXTO EN MAYUSCULAS SIN CARACTERES ESPECIALES COMO PUNTOS COMAS ACENTOS GUIONES ETC _x000a__x000a_ANEXO LIGA PARA SU APOYO" sqref="Q37:X37"/>
    <dataValidation type="textLength" errorStyle="information" allowBlank="1" showInputMessage="1" showErrorMessage="1" errorTitle="CODIGO POSTAL" error="DEBEN SER 5 DIGITOS_x000a__x000a_QUE NO LEES EL EJEMPLO_x000a__x000a__x000a_" promptTitle="CODIGO POSTAL" prompt="_x000a_CAPTURA EL NUMERO DEL CODIGO POSTAL_x000a__x000a_DEBEN SER 5 DIGITOS_x000a__x000a_EJEMPLO _x000a__x000a_09829" sqref="Q39:S39">
      <formula1>5</formula1>
      <formula2>5</formula2>
    </dataValidation>
    <dataValidation allowBlank="1" showInputMessage="1" showErrorMessage="1" promptTitle="TELEFONO" prompt="_x000a_CAPTURA EL NUMERO TELEFONICO DE CASA CON CLAVE LADA" sqref="F41:M41"/>
    <dataValidation allowBlank="1" showInputMessage="1" showErrorMessage="1" promptTitle="CELULAR" prompt="_x000a_CAPTURA EL NUMERO DE CELULAR_x000a_" sqref="Q41:X41"/>
    <dataValidation allowBlank="1" showInputMessage="1" showErrorMessage="1" promptTitle="VALOR DEL DESCUENTO DE INFNAVIT" prompt="_x000a_CAPTURA EL VALOR A DESCONTAR DE TU CREDITO DE INFONAVIT_x000a__x000a_EJEMPLO_x000a__x000a_PORCENTAJE        25%_x000a_CUOTA FIJA          650.00_x000a_VSMDF                   20.2515" sqref="U45:X45"/>
    <dataValidation allowBlank="1" showInputMessage="1" showErrorMessage="1" promptTitle="PADRE" prompt="_x000a_TEXTO EN MAYUSCULAS SIN CARACTERES ESPECIALES COMO:_x000a__x000a_PUNTOS_x000a_COMAS_x000a_ACENTOS_x000a_GUIONES ETC_x000a__x000a_" sqref="F47:M47"/>
    <dataValidation allowBlank="1" showInputMessage="1" showErrorMessage="1" promptTitle="MADRE" prompt="_x000a_TEXTO EN MAYUSCULAS SIN CARACTERES ESPECIALES COMO:_x000a__x000a_PUNTOS_x000a_COMAS_x000a_ACENTOS_x000a_GUIONES ETC" sqref="F49:M49"/>
    <dataValidation allowBlank="1" showInputMessage="1" showErrorMessage="1" promptTitle="UNIDAD MEDICA FAMILIAR" prompt="_x000a_CAPTURA LA UNIDAD MEDICA FAMILIAR_x000a__x000a_ANEXO LIGA PARA TU APOYO_x000a__x000a_BUSCAS TU CODIGO POSTAL Y ENCONTRARAS LA UNIDAD MEDICA" sqref="F51"/>
    <dataValidation type="list" allowBlank="1" showInputMessage="1" showErrorMessage="1" promptTitle="ESTUDIOS" prompt="_x000a_SELECCIONA EL ULTIMO GRADO DE ESTUDIOS" sqref="Q53">
      <formula1>$R$100:$R$500</formula1>
    </dataValidation>
    <dataValidation type="list" allowBlank="1" showInputMessage="1" showErrorMessage="1" promptTitle="ESTADO" prompt="_x000a_SELECCIONA EL ESTADO" sqref="F39:M39">
      <formula1>$M$100:$M$135</formula1>
    </dataValidation>
    <dataValidation allowBlank="1" showErrorMessage="1" promptTitle="TIENE FONACOT" prompt="_x000a_SELECCIONA UNA OPCION_x000a_" sqref="F53"/>
    <dataValidation allowBlank="1" showErrorMessage="1" promptTitle="ESTUDIOS" prompt="_x000a_SELECCIONA EL ULTIMO GRADO DE ESTUDIOS" sqref="R51:T51"/>
    <dataValidation type="textLength" errorStyle="information" allowBlank="1" showInputMessage="1" showErrorMessage="1" errorTitle="AN" error="DEBEN SER 2 DIGITOS_x000a__x000a_QUE NO LEES EL EJEMPLO_x000a_" sqref="G18">
      <formula1>2</formula1>
      <formula2>2</formula2>
    </dataValidation>
    <dataValidation type="textLength" errorStyle="information" allowBlank="1" showInputMessage="1" showErrorMessage="1" errorTitle="CONS" error="DEBEN SER 4 DIGITOS_x000a__x000a_QUE NO LEES EL EJEMPLO" sqref="H18">
      <formula1>4</formula1>
      <formula2>4</formula2>
    </dataValidation>
    <dataValidation type="textLength" errorStyle="information" allowBlank="1" showInputMessage="1" showErrorMessage="1" errorTitle="DV" error="DEBE SER 1 DIGITO_x000a__x000a_QUE NO LEES EL EJEMPLO_x000a_" sqref="I18">
      <formula1>1</formula1>
      <formula2>1</formula2>
    </dataValidation>
    <dataValidation type="list" errorStyle="warning" allowBlank="1" showInputMessage="1" showErrorMessage="1" promptTitle="EXPEDIENTE" prompt="_x000a_Selecciona la palabra (OK) si cuenta con expediente _x000a_                                _x000a_                     NOTA:_x000a__x000a_(NO ENVIES ALTA SI NO CUENTA CON EXPEDIENTE 100%)_x000a__x000a_" sqref="Q51">
      <formula1>$T$100:$T$101</formula1>
    </dataValidation>
    <dataValidation allowBlank="1" showInputMessage="1" showErrorMessage="1" promptTitle="UBICACION DEL EXPEDIENTE" prompt="_x000a_CAPTURA LA UBICACION DEL EXPEDIENTE EN MAYUSCULAS_x000a_" sqref="U51:X51"/>
    <dataValidation allowBlank="1" showInputMessage="1" showErrorMessage="1" promptTitle="ZONA" prompt="SOLO SAMS" sqref="J31:L31"/>
    <dataValidation allowBlank="1" showInputMessage="1" showErrorMessage="1" promptTitle="PUESTO" prompt="SOLO SAMS_x000a_" sqref="Q31"/>
    <dataValidation allowBlank="1" showInputMessage="1" showErrorMessage="1" promptTitle="TRANSFERENCIA INTERBANCARIA" prompt="_x000a_CAPTURA LA CLABE INTERBANCARIA A 18 DIGITOS" sqref="F43:M43"/>
    <dataValidation allowBlank="1" showInputMessage="1" showErrorMessage="1" promptTitle="CUENTA SANTANDER" prompt="_x000a_CAPTURA LA CUENTA SANTADER A 11 DIGITOS_x000a__x000a__x000a_" sqref="Q43:X43"/>
    <dataValidation type="list" allowBlank="1" showInputMessage="1" showErrorMessage="1" promptTitle="CENTRO DE TRABAJO Y CUENTA" prompt="_x000a_SELECCIONA EL CENTRO DE TRABAJO DE ACUERDO A TU PROMOCION" sqref="F25">
      <formula1>$K$100:$K$503</formula1>
    </dataValidation>
    <dataValidation type="list" allowBlank="1" showInputMessage="1" showErrorMessage="1" promptTitle="PUESTO" prompt="_x000a_SELECCIONA EL PUESTO" sqref="F29:O29">
      <formula1>$H$100:$H$582</formula1>
    </dataValidation>
  </dataValidations>
  <hyperlinks>
    <hyperlink ref="F21:M21" r:id="rId1" display="https://consultas.curp.gob.mx/CurpSP/inicio2_2.jsp"/>
    <hyperlink ref="P21:W21" r:id="rId2" display="https://www.sat.gob.mx/tramites/operacion/28753/obten-tu-rfc-con-la-clave-unica-de-registro-de-poblacion-curp"/>
  </hyperlinks>
  <printOptions horizontalCentered="1" verticalCentered="1"/>
  <pageMargins left="0.19685039370078741" right="0.19685039370078741" top="0.39370078740157483" bottom="0.39370078740157483" header="0" footer="0"/>
  <pageSetup scale="83" orientation="portrait" r:id="rId3"/>
  <headerFooter alignWithMargins="0"/>
</worksheet>
</file>

<file path=xl/worksheets/sheet2.xml><?xml version="1.0" encoding="utf-8"?>
<worksheet xmlns="http://schemas.openxmlformats.org/spreadsheetml/2006/main" xmlns:r="http://schemas.openxmlformats.org/officeDocument/2006/relationships">
  <sheetPr>
    <tabColor rgb="FF7030A0"/>
  </sheetPr>
  <dimension ref="A1:EE5"/>
  <sheetViews>
    <sheetView topLeftCell="AH1" workbookViewId="0">
      <selection activeCell="A4" sqref="A4:XFD4"/>
    </sheetView>
  </sheetViews>
  <sheetFormatPr baseColWidth="10" defaultColWidth="15.140625" defaultRowHeight="12.75"/>
  <cols>
    <col min="1" max="1" width="18.140625" bestFit="1" customWidth="1"/>
    <col min="2" max="2" width="7.7109375" bestFit="1" customWidth="1"/>
    <col min="3" max="3" width="25.7109375" customWidth="1"/>
    <col min="4" max="4" width="9.140625" style="94" bestFit="1" customWidth="1"/>
    <col min="5" max="5" width="16.85546875" customWidth="1"/>
    <col min="6" max="6" width="10.7109375" bestFit="1" customWidth="1"/>
    <col min="7" max="7" width="16.7109375" bestFit="1" customWidth="1"/>
    <col min="8" max="8" width="14.85546875" bestFit="1" customWidth="1"/>
    <col min="9" max="9" width="17.85546875" bestFit="1" customWidth="1"/>
    <col min="10" max="10" width="12.7109375" bestFit="1" customWidth="1"/>
    <col min="11" max="11" width="9.28515625" bestFit="1" customWidth="1"/>
    <col min="12" max="12" width="10" bestFit="1" customWidth="1"/>
    <col min="13" max="13" width="27.28515625" bestFit="1" customWidth="1"/>
    <col min="14" max="14" width="11.85546875" bestFit="1" customWidth="1"/>
    <col min="15" max="15" width="12" bestFit="1" customWidth="1"/>
    <col min="16" max="16" width="16.5703125" bestFit="1" customWidth="1"/>
    <col min="17" max="17" width="16.140625" bestFit="1" customWidth="1"/>
    <col min="18" max="18" width="9.140625" bestFit="1" customWidth="1"/>
    <col min="19" max="19" width="14.5703125" bestFit="1" customWidth="1"/>
    <col min="20" max="20" width="12.42578125" bestFit="1" customWidth="1"/>
    <col min="21" max="21" width="12" bestFit="1" customWidth="1"/>
    <col min="22" max="22" width="21.5703125" customWidth="1"/>
    <col min="23" max="23" width="29.28515625" customWidth="1"/>
    <col min="24" max="24" width="7.140625" customWidth="1"/>
    <col min="25" max="25" width="19" bestFit="1" customWidth="1"/>
    <col min="26" max="26" width="23.7109375" bestFit="1" customWidth="1"/>
    <col min="27" max="27" width="7.28515625" bestFit="1" customWidth="1"/>
    <col min="28" max="28" width="9.85546875" bestFit="1" customWidth="1"/>
    <col min="29" max="29" width="8.28515625" bestFit="1" customWidth="1"/>
    <col min="30" max="30" width="10" bestFit="1" customWidth="1"/>
    <col min="31" max="31" width="11.42578125" bestFit="1" customWidth="1"/>
    <col min="32" max="32" width="12.5703125" bestFit="1" customWidth="1"/>
    <col min="33" max="33" width="16.85546875" bestFit="1" customWidth="1"/>
    <col min="34" max="34" width="19.140625" bestFit="1" customWidth="1"/>
    <col min="35" max="35" width="18.5703125" bestFit="1" customWidth="1"/>
    <col min="36" max="36" width="9" bestFit="1" customWidth="1"/>
    <col min="37" max="37" width="23.140625" bestFit="1" customWidth="1"/>
    <col min="38" max="38" width="14.85546875" bestFit="1" customWidth="1"/>
    <col min="39" max="39" width="13.42578125" customWidth="1"/>
    <col min="40" max="40" width="10.85546875" bestFit="1" customWidth="1"/>
    <col min="41" max="41" width="13" bestFit="1" customWidth="1"/>
    <col min="42" max="43" width="11.85546875" bestFit="1" customWidth="1"/>
    <col min="44" max="44" width="14.42578125" bestFit="1" customWidth="1"/>
    <col min="45" max="45" width="12.85546875" bestFit="1" customWidth="1"/>
    <col min="46" max="47" width="11.85546875" bestFit="1" customWidth="1"/>
    <col min="48" max="49" width="12.42578125" bestFit="1" customWidth="1"/>
    <col min="50" max="50" width="13" bestFit="1" customWidth="1"/>
    <col min="51" max="51" width="22.42578125" customWidth="1"/>
    <col min="52" max="52" width="21.140625" customWidth="1"/>
    <col min="53" max="53" width="8.28515625" bestFit="1" customWidth="1"/>
    <col min="54" max="54" width="13.7109375" bestFit="1" customWidth="1"/>
    <col min="55" max="55" width="16.85546875" bestFit="1" customWidth="1"/>
    <col min="56" max="56" width="12" bestFit="1" customWidth="1"/>
    <col min="57" max="57" width="10.85546875" bestFit="1" customWidth="1"/>
    <col min="58" max="58" width="15.42578125" bestFit="1" customWidth="1"/>
    <col min="59" max="59" width="9.28515625" bestFit="1" customWidth="1"/>
    <col min="60" max="60" width="18.85546875" bestFit="1" customWidth="1"/>
    <col min="61" max="61" width="10" bestFit="1" customWidth="1"/>
    <col min="62" max="62" width="14.28515625" bestFit="1" customWidth="1"/>
    <col min="63" max="63" width="10.85546875" bestFit="1" customWidth="1"/>
    <col min="64" max="64" width="29.7109375" bestFit="1" customWidth="1"/>
    <col min="65" max="65" width="30.7109375" bestFit="1" customWidth="1"/>
    <col min="66" max="66" width="11" bestFit="1" customWidth="1"/>
    <col min="67" max="67" width="15.7109375" customWidth="1"/>
    <col min="68" max="68" width="15.28515625" bestFit="1" customWidth="1"/>
    <col min="69" max="69" width="36.28515625" customWidth="1"/>
    <col min="70" max="70" width="11" customWidth="1"/>
    <col min="71" max="71" width="10" bestFit="1" customWidth="1"/>
    <col min="72" max="72" width="21.28515625" bestFit="1" customWidth="1"/>
    <col min="73" max="73" width="7.7109375" bestFit="1" customWidth="1"/>
    <col min="74" max="74" width="3.5703125" bestFit="1" customWidth="1"/>
    <col min="75" max="75" width="10.140625" bestFit="1" customWidth="1"/>
    <col min="76" max="76" width="13.28515625" bestFit="1" customWidth="1"/>
    <col min="77" max="77" width="7.85546875" bestFit="1" customWidth="1"/>
    <col min="78" max="78" width="10.140625" bestFit="1" customWidth="1"/>
    <col min="79" max="79" width="9.85546875" bestFit="1" customWidth="1"/>
    <col min="80" max="80" width="10.85546875" bestFit="1" customWidth="1"/>
    <col min="81" max="81" width="16.7109375" bestFit="1" customWidth="1"/>
    <col min="82" max="83" width="10" bestFit="1" customWidth="1"/>
    <col min="84" max="84" width="11.5703125" bestFit="1" customWidth="1"/>
    <col min="85" max="85" width="11.7109375" bestFit="1" customWidth="1"/>
    <col min="86" max="86" width="8.7109375" bestFit="1" customWidth="1"/>
    <col min="87" max="87" width="14.7109375" bestFit="1" customWidth="1"/>
    <col min="88" max="88" width="12.7109375" bestFit="1" customWidth="1"/>
    <col min="89" max="89" width="16.5703125" bestFit="1" customWidth="1"/>
    <col min="90" max="90" width="13.85546875" bestFit="1" customWidth="1"/>
    <col min="91" max="91" width="17.7109375" bestFit="1" customWidth="1"/>
    <col min="92" max="92" width="13.5703125" bestFit="1" customWidth="1"/>
    <col min="93" max="93" width="13.140625" bestFit="1" customWidth="1"/>
    <col min="94" max="94" width="9.42578125" bestFit="1" customWidth="1"/>
    <col min="95" max="95" width="9.7109375" bestFit="1" customWidth="1"/>
    <col min="96" max="96" width="15" bestFit="1" customWidth="1"/>
    <col min="97" max="97" width="13" bestFit="1" customWidth="1"/>
    <col min="98" max="98" width="7.85546875" bestFit="1" customWidth="1"/>
    <col min="99" max="99" width="10" bestFit="1" customWidth="1"/>
    <col min="100" max="100" width="5.28515625" bestFit="1" customWidth="1"/>
    <col min="101" max="101" width="10.42578125" bestFit="1" customWidth="1"/>
    <col min="102" max="102" width="9.5703125" bestFit="1" customWidth="1"/>
    <col min="103" max="103" width="16.85546875" bestFit="1" customWidth="1"/>
    <col min="104" max="104" width="17.42578125" bestFit="1" customWidth="1"/>
    <col min="105" max="105" width="6.42578125" bestFit="1" customWidth="1"/>
    <col min="106" max="106" width="3.85546875" bestFit="1" customWidth="1"/>
    <col min="107" max="107" width="13.7109375" bestFit="1" customWidth="1"/>
    <col min="108" max="108" width="10" bestFit="1" customWidth="1"/>
    <col min="109" max="109" width="7.42578125" bestFit="1" customWidth="1"/>
    <col min="110" max="110" width="10.85546875" bestFit="1" customWidth="1"/>
    <col min="111" max="111" width="11" bestFit="1" customWidth="1"/>
    <col min="112" max="112" width="7.7109375" bestFit="1" customWidth="1"/>
    <col min="113" max="113" width="13.7109375" bestFit="1" customWidth="1"/>
    <col min="114" max="114" width="27.140625" bestFit="1" customWidth="1"/>
    <col min="115" max="115" width="33.7109375" bestFit="1" customWidth="1"/>
    <col min="118" max="118" width="6.28515625" customWidth="1"/>
    <col min="119" max="119" width="9.7109375" customWidth="1"/>
    <col min="120" max="120" width="5.7109375" bestFit="1" customWidth="1"/>
    <col min="121" max="121" width="8.5703125" customWidth="1"/>
    <col min="122" max="122" width="7.28515625" bestFit="1" customWidth="1"/>
    <col min="123" max="123" width="5" bestFit="1" customWidth="1"/>
    <col min="124" max="124" width="10.140625" bestFit="1" customWidth="1"/>
    <col min="125" max="125" width="9" bestFit="1" customWidth="1"/>
    <col min="126" max="126" width="9.140625" bestFit="1" customWidth="1"/>
    <col min="127" max="127" width="10" bestFit="1" customWidth="1"/>
    <col min="128" max="128" width="9.5703125" bestFit="1" customWidth="1"/>
    <col min="130" max="132" width="17.140625" bestFit="1" customWidth="1"/>
    <col min="133" max="133" width="16.5703125" bestFit="1" customWidth="1"/>
    <col min="134" max="134" width="32.5703125" customWidth="1"/>
    <col min="135" max="135" width="30.140625" customWidth="1"/>
  </cols>
  <sheetData>
    <row r="1" spans="1:135" s="77" customFormat="1" ht="18.75" thickBot="1">
      <c r="A1" s="78" t="s">
        <v>150</v>
      </c>
      <c r="B1" s="77">
        <v>10</v>
      </c>
      <c r="C1" s="97">
        <v>20</v>
      </c>
      <c r="D1" s="77">
        <v>3</v>
      </c>
      <c r="E1" s="97">
        <v>25</v>
      </c>
      <c r="F1" s="97">
        <v>25</v>
      </c>
      <c r="G1" s="97">
        <v>25</v>
      </c>
      <c r="H1" s="97">
        <v>15</v>
      </c>
      <c r="I1" s="77">
        <v>15</v>
      </c>
      <c r="J1" s="97">
        <v>10</v>
      </c>
      <c r="K1" s="77">
        <v>10</v>
      </c>
      <c r="L1" s="77">
        <v>10</v>
      </c>
      <c r="M1" s="77">
        <v>30</v>
      </c>
      <c r="O1" s="77">
        <v>30</v>
      </c>
      <c r="P1" s="97">
        <v>10</v>
      </c>
      <c r="Q1" s="97">
        <v>30</v>
      </c>
      <c r="R1" s="77">
        <v>1</v>
      </c>
      <c r="S1" s="77">
        <v>1</v>
      </c>
      <c r="T1" s="97">
        <v>10</v>
      </c>
      <c r="U1" s="77">
        <v>0</v>
      </c>
      <c r="V1" s="77">
        <v>40</v>
      </c>
      <c r="W1" s="77">
        <v>25</v>
      </c>
      <c r="X1" s="77">
        <v>5</v>
      </c>
      <c r="Y1" s="97">
        <v>30</v>
      </c>
      <c r="Z1" s="77">
        <v>40</v>
      </c>
      <c r="AH1" s="97">
        <v>10</v>
      </c>
      <c r="AI1" s="97">
        <v>10</v>
      </c>
      <c r="AM1" s="139">
        <v>10</v>
      </c>
      <c r="BB1" s="77">
        <v>3</v>
      </c>
      <c r="BL1" s="77">
        <v>49</v>
      </c>
      <c r="BM1" s="77">
        <v>49</v>
      </c>
      <c r="BO1" s="97">
        <v>15</v>
      </c>
      <c r="BQ1" s="139">
        <v>18</v>
      </c>
      <c r="BR1" s="77">
        <v>10</v>
      </c>
      <c r="BS1" s="77">
        <v>10</v>
      </c>
      <c r="BT1" s="46" t="s">
        <v>155</v>
      </c>
      <c r="CA1" s="136" t="s">
        <v>260</v>
      </c>
      <c r="DJ1" s="132"/>
      <c r="DK1" s="132"/>
      <c r="DL1" s="132"/>
      <c r="DM1" s="133"/>
      <c r="DN1" s="58" t="s">
        <v>223</v>
      </c>
      <c r="DO1" s="59"/>
      <c r="DP1" s="59"/>
      <c r="DQ1" s="59"/>
      <c r="DR1" s="291" t="s">
        <v>224</v>
      </c>
      <c r="DS1" s="291"/>
      <c r="DT1" s="291"/>
      <c r="DU1" s="291"/>
      <c r="DV1" s="291"/>
      <c r="DW1" s="291"/>
      <c r="DX1" s="291"/>
      <c r="DY1" s="44"/>
      <c r="DZ1" s="294" t="s">
        <v>231</v>
      </c>
      <c r="EA1" s="294"/>
      <c r="EB1" s="294"/>
    </row>
    <row r="2" spans="1:135" s="74" customFormat="1" ht="15.75" thickBot="1">
      <c r="A2" s="45" t="s">
        <v>154</v>
      </c>
      <c r="B2" s="76" t="s">
        <v>43</v>
      </c>
      <c r="C2" s="75" t="s">
        <v>45</v>
      </c>
      <c r="D2" s="76" t="s">
        <v>46</v>
      </c>
      <c r="E2" s="75" t="s">
        <v>47</v>
      </c>
      <c r="F2" s="75" t="s">
        <v>48</v>
      </c>
      <c r="G2" s="75" t="s">
        <v>49</v>
      </c>
      <c r="H2" s="75" t="s">
        <v>35</v>
      </c>
      <c r="I2" s="75" t="s">
        <v>50</v>
      </c>
      <c r="J2" s="75" t="s">
        <v>51</v>
      </c>
      <c r="K2" s="76" t="s">
        <v>52</v>
      </c>
      <c r="L2" s="76" t="s">
        <v>53</v>
      </c>
      <c r="M2" s="75" t="s">
        <v>54</v>
      </c>
      <c r="N2" s="76" t="s">
        <v>55</v>
      </c>
      <c r="O2" s="75" t="s">
        <v>56</v>
      </c>
      <c r="P2" s="75" t="s">
        <v>57</v>
      </c>
      <c r="Q2" s="75" t="s">
        <v>58</v>
      </c>
      <c r="R2" s="75" t="s">
        <v>59</v>
      </c>
      <c r="S2" s="89" t="s">
        <v>60</v>
      </c>
      <c r="T2" s="76" t="s">
        <v>61</v>
      </c>
      <c r="U2" s="75" t="s">
        <v>62</v>
      </c>
      <c r="V2" s="75" t="s">
        <v>63</v>
      </c>
      <c r="W2" s="75" t="s">
        <v>64</v>
      </c>
      <c r="X2" s="75" t="s">
        <v>65</v>
      </c>
      <c r="Y2" s="75" t="s">
        <v>66</v>
      </c>
      <c r="Z2" s="75" t="s">
        <v>67</v>
      </c>
      <c r="AA2" s="76" t="s">
        <v>68</v>
      </c>
      <c r="AB2" s="76" t="s">
        <v>69</v>
      </c>
      <c r="AC2" s="76" t="s">
        <v>70</v>
      </c>
      <c r="AD2" s="76" t="s">
        <v>71</v>
      </c>
      <c r="AE2" s="89" t="s">
        <v>72</v>
      </c>
      <c r="AF2" s="76" t="s">
        <v>73</v>
      </c>
      <c r="AG2" s="76" t="s">
        <v>74</v>
      </c>
      <c r="AH2" s="76" t="s">
        <v>75</v>
      </c>
      <c r="AI2" s="76" t="s">
        <v>76</v>
      </c>
      <c r="AJ2" s="76" t="s">
        <v>77</v>
      </c>
      <c r="AK2" s="76" t="s">
        <v>78</v>
      </c>
      <c r="AL2" s="76" t="s">
        <v>79</v>
      </c>
      <c r="AM2" s="76" t="s">
        <v>80</v>
      </c>
      <c r="AN2" s="76" t="s">
        <v>81</v>
      </c>
      <c r="AO2" s="76" t="s">
        <v>82</v>
      </c>
      <c r="AP2" s="76" t="s">
        <v>83</v>
      </c>
      <c r="AQ2" s="76" t="s">
        <v>84</v>
      </c>
      <c r="AR2" s="76" t="s">
        <v>85</v>
      </c>
      <c r="AS2" s="76" t="s">
        <v>86</v>
      </c>
      <c r="AT2" s="76" t="s">
        <v>87</v>
      </c>
      <c r="AU2" s="76" t="s">
        <v>88</v>
      </c>
      <c r="AV2" s="76" t="s">
        <v>89</v>
      </c>
      <c r="AW2" s="76" t="s">
        <v>90</v>
      </c>
      <c r="AX2" s="76" t="s">
        <v>91</v>
      </c>
      <c r="AY2" s="76" t="s">
        <v>92</v>
      </c>
      <c r="AZ2" s="89" t="s">
        <v>93</v>
      </c>
      <c r="BA2" s="76" t="s">
        <v>94</v>
      </c>
      <c r="BB2" s="75" t="s">
        <v>95</v>
      </c>
      <c r="BC2" s="76" t="s">
        <v>96</v>
      </c>
      <c r="BD2" s="76" t="s">
        <v>97</v>
      </c>
      <c r="BE2" s="76" t="s">
        <v>98</v>
      </c>
      <c r="BF2" s="76" t="s">
        <v>99</v>
      </c>
      <c r="BG2" s="76" t="s">
        <v>100</v>
      </c>
      <c r="BH2" s="76" t="s">
        <v>101</v>
      </c>
      <c r="BI2" s="76" t="s">
        <v>102</v>
      </c>
      <c r="BJ2" s="76" t="s">
        <v>103</v>
      </c>
      <c r="BK2" s="76" t="s">
        <v>104</v>
      </c>
      <c r="BL2" s="75" t="s">
        <v>105</v>
      </c>
      <c r="BM2" s="75" t="s">
        <v>106</v>
      </c>
      <c r="BN2" s="76" t="s">
        <v>107</v>
      </c>
      <c r="BO2" s="75" t="s">
        <v>108</v>
      </c>
      <c r="BP2" s="76" t="s">
        <v>109</v>
      </c>
      <c r="BQ2" s="75" t="s">
        <v>233</v>
      </c>
      <c r="BR2" s="75" t="s">
        <v>234</v>
      </c>
      <c r="BS2" s="76" t="s">
        <v>44</v>
      </c>
      <c r="BT2" s="47" t="s">
        <v>152</v>
      </c>
      <c r="BU2" s="117" t="s">
        <v>43</v>
      </c>
      <c r="BV2" s="117" t="s">
        <v>110</v>
      </c>
      <c r="BW2" s="117" t="s">
        <v>111</v>
      </c>
      <c r="BX2" s="117" t="s">
        <v>112</v>
      </c>
      <c r="BY2" s="117" t="s">
        <v>113</v>
      </c>
      <c r="BZ2" s="117" t="s">
        <v>114</v>
      </c>
      <c r="CA2" s="117" t="s">
        <v>115</v>
      </c>
      <c r="CB2" s="116" t="s">
        <v>116</v>
      </c>
      <c r="CC2" s="116" t="s">
        <v>117</v>
      </c>
      <c r="CD2" s="117" t="s">
        <v>52</v>
      </c>
      <c r="CE2" s="117" t="s">
        <v>53</v>
      </c>
      <c r="CF2" s="116" t="s">
        <v>118</v>
      </c>
      <c r="CG2" s="116" t="s">
        <v>119</v>
      </c>
      <c r="CH2" s="117" t="s">
        <v>120</v>
      </c>
      <c r="CI2" s="116" t="s">
        <v>121</v>
      </c>
      <c r="CJ2" s="116" t="s">
        <v>122</v>
      </c>
      <c r="CK2" s="116" t="s">
        <v>123</v>
      </c>
      <c r="CL2" s="117" t="s">
        <v>124</v>
      </c>
      <c r="CM2" s="117" t="s">
        <v>125</v>
      </c>
      <c r="CN2" s="118" t="s">
        <v>126</v>
      </c>
      <c r="CO2" s="118" t="s">
        <v>127</v>
      </c>
      <c r="CP2" s="118" t="s">
        <v>128</v>
      </c>
      <c r="CQ2" s="118" t="s">
        <v>129</v>
      </c>
      <c r="CR2" s="117" t="s">
        <v>130</v>
      </c>
      <c r="CS2" s="117" t="s">
        <v>131</v>
      </c>
      <c r="CT2" s="116" t="s">
        <v>132</v>
      </c>
      <c r="CU2" s="116" t="s">
        <v>102</v>
      </c>
      <c r="CV2" s="114" t="s">
        <v>35</v>
      </c>
      <c r="CW2" s="117" t="s">
        <v>133</v>
      </c>
      <c r="CX2" s="116" t="s">
        <v>134</v>
      </c>
      <c r="CY2" s="116" t="s">
        <v>135</v>
      </c>
      <c r="CZ2" s="116" t="s">
        <v>136</v>
      </c>
      <c r="DA2" s="116" t="s">
        <v>137</v>
      </c>
      <c r="DB2" s="116" t="s">
        <v>138</v>
      </c>
      <c r="DC2" s="116" t="s">
        <v>139</v>
      </c>
      <c r="DD2" s="116" t="s">
        <v>140</v>
      </c>
      <c r="DE2" s="116" t="s">
        <v>141</v>
      </c>
      <c r="DF2" s="116" t="s">
        <v>142</v>
      </c>
      <c r="DG2" s="116" t="s">
        <v>143</v>
      </c>
      <c r="DH2" s="116" t="s">
        <v>257</v>
      </c>
      <c r="DI2" s="116" t="s">
        <v>258</v>
      </c>
      <c r="DJ2" s="53" t="s">
        <v>214</v>
      </c>
      <c r="DK2" s="54"/>
      <c r="DL2" s="54"/>
      <c r="DM2" s="55"/>
      <c r="DN2" s="60" t="s">
        <v>225</v>
      </c>
      <c r="DO2" s="61"/>
      <c r="DP2" s="61"/>
      <c r="DQ2" s="61"/>
      <c r="DR2" s="292" t="s">
        <v>226</v>
      </c>
      <c r="DS2" s="293"/>
      <c r="DT2" s="293"/>
      <c r="DU2" s="293"/>
      <c r="DV2" s="293"/>
      <c r="DW2" s="293"/>
      <c r="DX2" s="293"/>
      <c r="DY2" s="44"/>
      <c r="DZ2" s="70" t="s">
        <v>230</v>
      </c>
      <c r="EA2" s="295" t="s">
        <v>229</v>
      </c>
      <c r="EB2" s="296"/>
      <c r="EC2" s="159" t="s">
        <v>621</v>
      </c>
      <c r="ED2" s="160"/>
    </row>
    <row r="3" spans="1:135" s="111" customFormat="1" ht="15">
      <c r="A3" s="45" t="s">
        <v>151</v>
      </c>
      <c r="B3" s="81" t="s">
        <v>235</v>
      </c>
      <c r="C3" s="81" t="s">
        <v>236</v>
      </c>
      <c r="D3" s="98" t="s">
        <v>144</v>
      </c>
      <c r="E3" s="81" t="s">
        <v>237</v>
      </c>
      <c r="F3" s="81" t="s">
        <v>238</v>
      </c>
      <c r="G3" s="81" t="s">
        <v>239</v>
      </c>
      <c r="H3" s="81" t="s">
        <v>240</v>
      </c>
      <c r="I3" s="81" t="s">
        <v>241</v>
      </c>
      <c r="J3" s="82">
        <v>41426</v>
      </c>
      <c r="K3" s="84" t="s">
        <v>145</v>
      </c>
      <c r="L3" s="84" t="s">
        <v>145</v>
      </c>
      <c r="M3" s="81" t="s">
        <v>242</v>
      </c>
      <c r="N3" s="86" t="b">
        <v>1</v>
      </c>
      <c r="O3" s="81" t="s">
        <v>195</v>
      </c>
      <c r="P3" s="82">
        <v>32363</v>
      </c>
      <c r="Q3" s="81" t="s">
        <v>243</v>
      </c>
      <c r="R3" s="83">
        <v>1</v>
      </c>
      <c r="S3" s="86">
        <v>0</v>
      </c>
      <c r="T3" s="85">
        <v>41431</v>
      </c>
      <c r="U3" s="81" t="s">
        <v>145</v>
      </c>
      <c r="V3" s="81" t="s">
        <v>244</v>
      </c>
      <c r="W3" s="81" t="s">
        <v>245</v>
      </c>
      <c r="X3" s="81" t="s">
        <v>246</v>
      </c>
      <c r="Y3" s="81" t="s">
        <v>247</v>
      </c>
      <c r="Z3" s="81" t="s">
        <v>248</v>
      </c>
      <c r="AA3" s="84" t="s">
        <v>145</v>
      </c>
      <c r="AB3" s="84" t="s">
        <v>145</v>
      </c>
      <c r="AC3" s="84" t="s">
        <v>145</v>
      </c>
      <c r="AD3" s="86">
        <v>1</v>
      </c>
      <c r="AE3" s="86">
        <v>11</v>
      </c>
      <c r="AF3" s="86">
        <v>1</v>
      </c>
      <c r="AG3" s="86">
        <v>0</v>
      </c>
      <c r="AH3" s="85">
        <v>41431</v>
      </c>
      <c r="AI3" s="85">
        <v>41431</v>
      </c>
      <c r="AJ3" s="84" t="s">
        <v>249</v>
      </c>
      <c r="AK3" s="86">
        <v>0</v>
      </c>
      <c r="AL3" s="86">
        <v>0</v>
      </c>
      <c r="AM3" s="84" t="s">
        <v>145</v>
      </c>
      <c r="AN3" s="86">
        <v>0</v>
      </c>
      <c r="AO3" s="86" t="b">
        <v>1</v>
      </c>
      <c r="AP3" s="86" t="b">
        <v>1</v>
      </c>
      <c r="AQ3" s="86" t="b">
        <v>1</v>
      </c>
      <c r="AR3" s="86" t="b">
        <v>1</v>
      </c>
      <c r="AS3" s="86">
        <v>8</v>
      </c>
      <c r="AT3" s="86" t="b">
        <v>1</v>
      </c>
      <c r="AU3" s="86" t="b">
        <v>1</v>
      </c>
      <c r="AV3" s="86">
        <v>11</v>
      </c>
      <c r="AW3" s="86" t="b">
        <v>0</v>
      </c>
      <c r="AX3" s="86">
        <v>4</v>
      </c>
      <c r="AY3" s="85">
        <v>41430</v>
      </c>
      <c r="AZ3" s="84" t="s">
        <v>145</v>
      </c>
      <c r="BA3" s="86">
        <v>434</v>
      </c>
      <c r="BB3" s="83">
        <v>4</v>
      </c>
      <c r="BC3" s="86">
        <v>1</v>
      </c>
      <c r="BD3" s="86">
        <v>1</v>
      </c>
      <c r="BE3" s="84" t="s">
        <v>145</v>
      </c>
      <c r="BF3" s="86" t="b">
        <v>0</v>
      </c>
      <c r="BG3" s="86">
        <v>1</v>
      </c>
      <c r="BH3" s="86">
        <v>0</v>
      </c>
      <c r="BI3" s="86" t="b">
        <v>0</v>
      </c>
      <c r="BJ3" s="86">
        <v>1</v>
      </c>
      <c r="BK3" s="86">
        <v>0</v>
      </c>
      <c r="BL3" s="81" t="s">
        <v>250</v>
      </c>
      <c r="BM3" s="81" t="s">
        <v>251</v>
      </c>
      <c r="BN3" s="86">
        <v>0</v>
      </c>
      <c r="BO3" s="81" t="s">
        <v>252</v>
      </c>
      <c r="BP3" s="84" t="s">
        <v>145</v>
      </c>
      <c r="BQ3" s="81" t="s">
        <v>145</v>
      </c>
      <c r="BR3" s="81" t="s">
        <v>253</v>
      </c>
      <c r="BS3" s="84" t="s">
        <v>235</v>
      </c>
      <c r="BT3" s="80"/>
      <c r="BU3" s="122" t="s">
        <v>235</v>
      </c>
      <c r="BV3" s="123">
        <v>1</v>
      </c>
      <c r="BW3" s="124">
        <v>41426</v>
      </c>
      <c r="BX3" s="123">
        <v>0</v>
      </c>
      <c r="BY3" s="122" t="s">
        <v>144</v>
      </c>
      <c r="BZ3" s="122" t="s">
        <v>218</v>
      </c>
      <c r="CA3" s="123">
        <v>1280101</v>
      </c>
      <c r="CB3" s="125">
        <v>4</v>
      </c>
      <c r="CC3" s="125">
        <v>1</v>
      </c>
      <c r="CD3" s="126" t="s">
        <v>259</v>
      </c>
      <c r="CE3" s="126" t="s">
        <v>147</v>
      </c>
      <c r="CF3" s="126" t="s">
        <v>148</v>
      </c>
      <c r="CG3" s="125">
        <v>0</v>
      </c>
      <c r="CH3" s="127">
        <v>100</v>
      </c>
      <c r="CI3" s="127">
        <v>0</v>
      </c>
      <c r="CJ3" s="127">
        <v>0</v>
      </c>
      <c r="CK3" s="127">
        <v>0</v>
      </c>
      <c r="CL3" s="127">
        <v>104.52</v>
      </c>
      <c r="CM3" s="127">
        <v>104.52</v>
      </c>
      <c r="CN3" s="128">
        <v>41426</v>
      </c>
      <c r="CO3" s="128">
        <v>41431</v>
      </c>
      <c r="CP3" s="128">
        <v>41431</v>
      </c>
      <c r="CQ3" s="128">
        <v>41426</v>
      </c>
      <c r="CR3" s="128">
        <v>41431</v>
      </c>
      <c r="CS3" s="128">
        <v>41431.522129629629</v>
      </c>
      <c r="CT3" s="126" t="s">
        <v>149</v>
      </c>
      <c r="CU3" s="125" t="b">
        <v>0</v>
      </c>
      <c r="CV3" s="129">
        <v>0</v>
      </c>
      <c r="CW3" s="128">
        <v>41431.522129629629</v>
      </c>
      <c r="CX3" s="129">
        <v>0</v>
      </c>
      <c r="CY3" s="127">
        <v>0</v>
      </c>
      <c r="CZ3" s="127">
        <v>0</v>
      </c>
      <c r="DA3" s="125"/>
      <c r="DB3" s="125">
        <v>0</v>
      </c>
      <c r="DC3" s="125" t="b">
        <v>0</v>
      </c>
      <c r="DD3" s="129"/>
      <c r="DE3" s="129"/>
      <c r="DF3" s="129"/>
      <c r="DG3" s="129"/>
      <c r="DH3" s="129"/>
      <c r="DI3" s="125" t="b">
        <v>0</v>
      </c>
      <c r="DJ3" s="131" t="s">
        <v>45</v>
      </c>
      <c r="DK3" s="131" t="s">
        <v>215</v>
      </c>
      <c r="DL3" s="131" t="s">
        <v>35</v>
      </c>
      <c r="DM3" s="131" t="s">
        <v>50</v>
      </c>
      <c r="DN3" s="62" t="s">
        <v>227</v>
      </c>
      <c r="DO3" s="63" t="s">
        <v>215</v>
      </c>
      <c r="DP3" s="63" t="s">
        <v>35</v>
      </c>
      <c r="DQ3" s="63" t="s">
        <v>50</v>
      </c>
      <c r="DR3" s="64" t="s">
        <v>43</v>
      </c>
      <c r="DS3" s="64" t="s">
        <v>110</v>
      </c>
      <c r="DT3" s="65" t="s">
        <v>111</v>
      </c>
      <c r="DU3" s="64" t="s">
        <v>114</v>
      </c>
      <c r="DV3" s="64" t="s">
        <v>115</v>
      </c>
      <c r="DW3" s="130" t="s">
        <v>52</v>
      </c>
      <c r="DX3" s="130" t="s">
        <v>53</v>
      </c>
      <c r="DY3" s="67" t="s">
        <v>228</v>
      </c>
      <c r="DZ3" s="68" t="s">
        <v>222</v>
      </c>
      <c r="EA3" s="69" t="s">
        <v>616</v>
      </c>
      <c r="EB3" s="69" t="s">
        <v>616</v>
      </c>
      <c r="EC3" s="161" t="s">
        <v>623</v>
      </c>
      <c r="ED3" s="162" t="s">
        <v>624</v>
      </c>
      <c r="EE3" s="165" t="s">
        <v>625</v>
      </c>
    </row>
    <row r="4" spans="1:135" ht="15">
      <c r="A4" s="48" t="s">
        <v>153</v>
      </c>
      <c r="B4" s="112">
        <v>1</v>
      </c>
      <c r="C4" s="104" t="str">
        <f>MID('ALTA GENERAL'!$F$20,1,18)</f>
        <v/>
      </c>
      <c r="D4" s="91" t="s">
        <v>144</v>
      </c>
      <c r="E4" s="104" t="str">
        <f>MID('ALTA GENERAL'!$F$10,1,25)</f>
        <v/>
      </c>
      <c r="F4" s="104" t="str">
        <f>MID('ALTA GENERAL'!$F$12,1,25)</f>
        <v/>
      </c>
      <c r="G4" s="104" t="str">
        <f>MID('ALTA GENERAL'!$F$14,1,25)</f>
        <v/>
      </c>
      <c r="H4" s="104" t="str">
        <f>MID('ALTA GENERAL'!$AK$16,1,15)</f>
        <v>----0</v>
      </c>
      <c r="I4" s="107" t="str">
        <f>MID('ALTA GENERAL'!$P$20,1,13)</f>
        <v/>
      </c>
      <c r="J4" s="103">
        <f>'ALTA GENERAL'!$F$23</f>
        <v>0</v>
      </c>
      <c r="K4" s="92"/>
      <c r="L4" s="92"/>
      <c r="M4" s="104" t="str">
        <f>MID('ALTA GENERAL'!$AB$19,1,30)</f>
        <v/>
      </c>
      <c r="N4" s="95" t="b">
        <v>1</v>
      </c>
      <c r="O4" s="104" t="str">
        <f>MID('ALTA GENERAL'!$F$8,1,30)</f>
        <v/>
      </c>
      <c r="P4" s="105">
        <f>'ALTA GENERAL'!$F$16</f>
        <v>0</v>
      </c>
      <c r="Q4" s="104" t="str">
        <f>MID('ALTA GENERAL'!$F$33,1,30)</f>
        <v/>
      </c>
      <c r="R4" s="106">
        <f>IF('ALTA GENERAL'!$Q$33="Masculino",0,0)+IF('ALTA GENERAL'!$Q$33="Femenino",1,0)</f>
        <v>0</v>
      </c>
      <c r="S4" s="144">
        <f>IF('ALTA GENERAL'!$V$33="Soltero",0,0)+IF('ALTA GENERAL'!$V$33="Casado",1,0)+IF('ALTA GENERAL'!$V$33="Divorciado",2,0)+IF('ALTA GENERAL'!$V$33="Separado",3,0)+IF('ALTA GENERAL'!$V$33="Viudo",4,0)+IF('ALTA GENERAL'!$V$33="Union Libre",5,0)</f>
        <v>0</v>
      </c>
      <c r="T4" s="96">
        <f ca="1">TODAY()</f>
        <v>45296</v>
      </c>
      <c r="U4" s="73"/>
      <c r="V4" s="104" t="str">
        <f>MID('ALTA GENERAL'!$F$35,1,40)</f>
        <v/>
      </c>
      <c r="W4" s="104" t="str">
        <f>MID('ALTA GENERAL'!$F$37,1,25)</f>
        <v/>
      </c>
      <c r="X4" s="142" t="str">
        <f>MID('ALTA GENERAL'!$Q$39,1,5)</f>
        <v/>
      </c>
      <c r="Y4" s="99" t="str">
        <f>MID('ALTA GENERAL'!$F$39,1,30)</f>
        <v/>
      </c>
      <c r="Z4" s="99" t="str">
        <f>MID('ALTA GENERAL'!$Q$37,1,40)</f>
        <v/>
      </c>
      <c r="AA4" s="92"/>
      <c r="AB4" s="92"/>
      <c r="AC4" s="92"/>
      <c r="AD4" s="95">
        <v>1</v>
      </c>
      <c r="AE4" s="144">
        <f>IF('ALTA GENERAL'!$Q$53="Doctorado",0,0)+IF('ALTA GENERAL'!$Q$53="Maestria",1,0)+IF('ALTA GENERAL'!$Q$53="Licenciatura",2,0)+IF('ALTA GENERAL'!$Q$53="Pasante",3,0)+IF('ALTA GENERAL'!$Q$53="Licenciatura Incompleta",4,0)+IF('ALTA GENERAL'!$Q$53="Preparatoria\bachillerato",5,0)+IF('ALTA GENERAL'!$Q$53="Comercial Tecnico",6,0)+IF('ALTA GENERAL'!$Q$53="Secundaria",7,0)+IF('ALTA GENERAL'!$Q$53="Primaria",8,0)+IF('ALTA GENERAL'!$Q$53="Sin Estudios",9,0)+IF('ALTA GENERAL'!$Q$53="Especialidad",10,0)+IF('ALTA GENERAL'!$Q$53="Sin Informacion",11,0)+IF('ALTA GENERAL'!$Q$53="Preparatoria Incompleta",12,0)+IF('ALTA GENERAL'!$Q$53="Ceneval\Colbach",13,0)+IF('ALTA GENERAL'!$Q$53="Secundaria Incompleta",14,0)</f>
        <v>0</v>
      </c>
      <c r="AF4" s="95">
        <v>1</v>
      </c>
      <c r="AG4" s="95">
        <v>0</v>
      </c>
      <c r="AH4" s="96">
        <f ca="1">TODAY()</f>
        <v>45296</v>
      </c>
      <c r="AI4" s="96"/>
      <c r="AJ4" s="92"/>
      <c r="AK4" s="95"/>
      <c r="AL4" s="95">
        <v>0</v>
      </c>
      <c r="AM4" s="92"/>
      <c r="AN4" s="95">
        <v>0</v>
      </c>
      <c r="AO4" s="95" t="b">
        <v>1</v>
      </c>
      <c r="AP4" s="95" t="b">
        <v>1</v>
      </c>
      <c r="AQ4" s="95" t="b">
        <v>1</v>
      </c>
      <c r="AR4" s="95" t="b">
        <v>1</v>
      </c>
      <c r="AS4" s="95">
        <v>8</v>
      </c>
      <c r="AT4" s="95" t="b">
        <v>1</v>
      </c>
      <c r="AU4" s="95" t="b">
        <v>1</v>
      </c>
      <c r="AV4" s="95">
        <v>11</v>
      </c>
      <c r="AW4" s="95" t="b">
        <v>0</v>
      </c>
      <c r="AX4" s="95">
        <v>4</v>
      </c>
      <c r="AY4" s="103">
        <f>'ALTA GENERAL'!$F$23-1</f>
        <v>-1</v>
      </c>
      <c r="AZ4" s="102">
        <f>'ALTA GENERAL'!$F$43</f>
        <v>0</v>
      </c>
      <c r="BA4" s="95">
        <v>434</v>
      </c>
      <c r="BB4" s="101" t="str">
        <f>MID('ALTA GENERAL'!$F$51,1,3)</f>
        <v/>
      </c>
      <c r="BC4" s="95">
        <v>1</v>
      </c>
      <c r="BD4" s="95">
        <v>1</v>
      </c>
      <c r="BE4" s="92"/>
      <c r="BF4" s="95" t="b">
        <v>0</v>
      </c>
      <c r="BG4" s="95">
        <v>1</v>
      </c>
      <c r="BH4" s="95">
        <v>0</v>
      </c>
      <c r="BI4" s="95" t="b">
        <v>0</v>
      </c>
      <c r="BJ4" s="95">
        <v>1</v>
      </c>
      <c r="BK4" s="95">
        <v>0</v>
      </c>
      <c r="BL4" s="99" t="str">
        <f>MID('ALTA GENERAL'!$F$47,1,49)</f>
        <v/>
      </c>
      <c r="BM4" s="99" t="str">
        <f>MID('ALTA GENERAL'!$F$49,1,49)</f>
        <v/>
      </c>
      <c r="BN4" s="95">
        <v>0</v>
      </c>
      <c r="BO4" s="99">
        <f>IF('ALTA GENERAL'!$F$41&gt;0,'ALTA GENERAL'!$F$41,'ALTA GENERAL'!$Q$41)</f>
        <v>0</v>
      </c>
      <c r="BP4" s="92"/>
      <c r="BQ4" s="177">
        <f>'ALTA GENERAL'!$Q$43</f>
        <v>0</v>
      </c>
      <c r="BR4" s="100" t="str">
        <f>MID('ALTA GENERAL'!$Q$35,1,10)</f>
        <v/>
      </c>
      <c r="BS4" s="113">
        <v>1</v>
      </c>
      <c r="BU4" s="119">
        <v>1</v>
      </c>
      <c r="BV4" s="74">
        <v>1</v>
      </c>
      <c r="BW4" s="103">
        <f>'ALTA GENERAL'!$F$23</f>
        <v>0</v>
      </c>
      <c r="BX4" s="99">
        <f>VLOOKUP(A4,'ALTA GENERAL'!$Z$14:$AA$15,2,0)</f>
        <v>0</v>
      </c>
      <c r="BY4" s="99" t="str">
        <f>VLOOKUP(LayOut1!$A$4,'ALTA GENERAL'!$Z$14:$AB$15,3,0)</f>
        <v>0</v>
      </c>
      <c r="BZ4" s="120" t="str">
        <f>VLOOKUP(A4,'ALTA GENERAL'!$Z$14:$AC$15,4,0)</f>
        <v>001</v>
      </c>
      <c r="CA4" s="121" t="str">
        <f>MID('ALTA GENERAL'!$F$25,1,8)</f>
        <v>16100001</v>
      </c>
      <c r="CB4" s="50">
        <f>CB3</f>
        <v>4</v>
      </c>
      <c r="CC4" s="50">
        <f>CC3</f>
        <v>1</v>
      </c>
      <c r="CD4" s="49" t="str">
        <f>MID('ALTA GENERAL'!$AD$17,1,10)</f>
        <v xml:space="preserve">00000 </v>
      </c>
      <c r="CE4" s="49" t="str">
        <f>MID('ALTA GENERAL'!$AB$18,1,4)</f>
        <v/>
      </c>
      <c r="CF4" s="50" t="str">
        <f>CF3</f>
        <v>1</v>
      </c>
      <c r="CG4" s="79">
        <v>0</v>
      </c>
      <c r="CH4" s="110">
        <f>'ALTA GENERAL'!$F$31</f>
        <v>0</v>
      </c>
      <c r="CI4" s="115">
        <v>0</v>
      </c>
      <c r="CJ4" s="115">
        <v>0</v>
      </c>
      <c r="CK4" s="115">
        <v>0</v>
      </c>
      <c r="CL4" s="51">
        <f>CH4*1.0452</f>
        <v>0</v>
      </c>
      <c r="CM4" s="51">
        <f>CH4*1.0452</f>
        <v>0</v>
      </c>
      <c r="CN4" s="52">
        <f>'ALTA GENERAL'!$F$23</f>
        <v>0</v>
      </c>
      <c r="CO4" s="52">
        <f>'ALTA GENERAL'!$F$23</f>
        <v>0</v>
      </c>
      <c r="CP4" s="52">
        <f>'ALTA GENERAL'!$F$23</f>
        <v>0</v>
      </c>
      <c r="CQ4" s="52">
        <f>'ALTA GENERAL'!$F$23</f>
        <v>0</v>
      </c>
      <c r="CR4" s="52">
        <f>'ALTA GENERAL'!$F$23</f>
        <v>0</v>
      </c>
      <c r="CS4" s="52">
        <f>'ALTA GENERAL'!$F$23</f>
        <v>0</v>
      </c>
      <c r="CT4" s="108" t="s">
        <v>149</v>
      </c>
      <c r="CU4" s="109" t="b">
        <v>0</v>
      </c>
      <c r="CV4" s="137">
        <v>0</v>
      </c>
      <c r="CW4" s="52">
        <f>'ALTA GENERAL'!$F$23</f>
        <v>0</v>
      </c>
      <c r="CX4" s="137">
        <v>0</v>
      </c>
      <c r="CY4" s="110">
        <v>0</v>
      </c>
      <c r="CZ4" s="110">
        <v>0</v>
      </c>
      <c r="DA4" s="137"/>
      <c r="DB4">
        <v>0</v>
      </c>
      <c r="DC4" s="109" t="b">
        <v>0</v>
      </c>
      <c r="DI4" s="109" t="b">
        <v>0</v>
      </c>
      <c r="DJ4" s="90" t="str">
        <f>C4</f>
        <v/>
      </c>
      <c r="DK4" s="90" t="str">
        <f>E4&amp;" "&amp;F4&amp;" "&amp;G4</f>
        <v xml:space="preserve">  </v>
      </c>
      <c r="DL4" s="90" t="str">
        <f>H4</f>
        <v>----0</v>
      </c>
      <c r="DM4" s="134" t="str">
        <f>I4</f>
        <v/>
      </c>
      <c r="DT4" s="135"/>
      <c r="DX4" s="90"/>
      <c r="DY4" s="48"/>
      <c r="DZ4" s="66">
        <f>'ALTA GENERAL'!$F$43</f>
        <v>0</v>
      </c>
      <c r="EA4" s="66">
        <f>'ALTA GENERAL'!$Q$43</f>
        <v>0</v>
      </c>
      <c r="EB4" s="66">
        <f>'ALTA GENERAL'!$Q$43</f>
        <v>0</v>
      </c>
      <c r="EC4" s="163">
        <f>'ALTA GENERAL'!$Q$51</f>
        <v>0</v>
      </c>
      <c r="ED4" s="164">
        <f>'ALTA GENERAL'!$U$51</f>
        <v>0</v>
      </c>
      <c r="EE4">
        <f>'ALTA GENERAL'!$B$54</f>
        <v>0</v>
      </c>
    </row>
    <row r="5" spans="1:135" s="87" customFormat="1">
      <c r="A5" s="88" t="s">
        <v>254</v>
      </c>
      <c r="B5" s="88" t="s">
        <v>255</v>
      </c>
      <c r="C5" s="88" t="s">
        <v>256</v>
      </c>
      <c r="D5" s="93"/>
    </row>
  </sheetData>
  <sheetProtection password="CC2B" sheet="1" objects="1" scenarios="1"/>
  <mergeCells count="4">
    <mergeCell ref="DR1:DX1"/>
    <mergeCell ref="DR2:DX2"/>
    <mergeCell ref="DZ1:EB1"/>
    <mergeCell ref="EA2:EB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dimension ref="A1:C1"/>
  <sheetViews>
    <sheetView workbookViewId="0">
      <selection activeCell="A2" sqref="A2"/>
    </sheetView>
  </sheetViews>
  <sheetFormatPr baseColWidth="10" defaultRowHeight="12.75"/>
  <cols>
    <col min="1" max="1" width="12" customWidth="1"/>
    <col min="2" max="2" width="25.5703125" customWidth="1"/>
    <col min="3" max="3" width="35.140625" customWidth="1"/>
  </cols>
  <sheetData>
    <row r="1" spans="1:3">
      <c r="A1" t="s">
        <v>321</v>
      </c>
      <c r="B1" t="s">
        <v>322</v>
      </c>
      <c r="C1" t="s">
        <v>566</v>
      </c>
    </row>
  </sheetData>
  <autoFilter ref="A1:C10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ALTA GENERAL</vt:lpstr>
      <vt:lpstr>LayOut1</vt:lpstr>
      <vt:lpstr>CENTRO_RAZONA SOCIAL</vt:lpstr>
      <vt:lpstr>'ALTA GENERAL'!Área_de_impresión</vt:lpstr>
      <vt:lpstr>Sueldos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JValerio</dc:creator>
  <cp:lastModifiedBy>ignacio juvera</cp:lastModifiedBy>
  <cp:lastPrinted>2020-10-29T22:31:05Z</cp:lastPrinted>
  <dcterms:created xsi:type="dcterms:W3CDTF">2004-10-29T15:36:09Z</dcterms:created>
  <dcterms:modified xsi:type="dcterms:W3CDTF">2024-01-05T18:07:39Z</dcterms:modified>
</cp:coreProperties>
</file>